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bsanz.sharepoint.com/sites/Finance/Finance/Chief Executive Expenses/2023/Stacey Wood (September 2022 -3 March 2023)/"/>
    </mc:Choice>
  </mc:AlternateContent>
  <bookViews>
    <workbookView xWindow="0" yWindow="0" windowWidth="25200" windowHeight="1125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3" l="1"/>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<sst xmlns="http://schemas.openxmlformats.org/spreadsheetml/2006/main" count="218" uniqueCount="145">
  <si>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</si>
  <si>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</si>
  <si>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</si>
  <si>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</si>
  <si>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</si>
  <si>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</si>
  <si>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</si>
  <si>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</si>
  <si>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</si>
  <si>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</si>
  <si>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</si>
  <si>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</si>
  <si>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</si>
  <si>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</si>
  <si>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</si>
  <si>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</si>
  <si>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</si>
  <si>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</si>
  <si>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</si>
  <si>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</si>
  <si>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</si>
  <si>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</si>
  <si>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</si>
  <si>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</si>
  <si>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</si>
  <si>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</si>
  <si>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</si>
  <si>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</si>
  <si>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</si>
  <si>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</si>
  <si>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</si>
  <si>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</si>
  <si>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</si>
  <si>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</si>
  <si>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</si>
  <si>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</si>
  <si>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</si>
  <si>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</si>
  <si>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</si>
  <si>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</si>
  <si>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</si>
  <si>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</si>
  <si>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</si>
  <si>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</si>
  <si>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</si>
  <si>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</si>
  <si>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</si>
  <si>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</si>
  <si>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</si>
  <si>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</si>
  <si>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</si>
  <si>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</si>
  <si>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</si>
  <si>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</si>
  <si>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</si>
  <si>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</si>
  <si>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</si>
  <si>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</si>
  <si>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</si>
  <si>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</si>
  <si>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</si>
  <si>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</si>
  <si>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</si>
  <si>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</si>
  <si>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</si>
  <si>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</si>
  <si>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</si>
  <si>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</si>
  <si>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</si>
  <si>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</si>
  <si>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</si>
  <si>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</si>
  <si>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</si>
  <si>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</si>
  <si>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</si>
  <si>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</si>
  <si>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</si>
  <si>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</si>
  <si>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</si>
  <si>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</si>
  <si>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</si>
  <si>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</si>
  <si>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</si>
  <si>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</si>
  <si>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</si>
  <si>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</si>
  <si>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</si>
  <si>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</si>
  <si>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</si>
  <si>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</si>
  <si>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</si>
  <si>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</si>
  <si>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</si>
  <si>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</si>
  <si>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</si>
  <si>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</si>
  <si>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</si>
  <si>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</si>
  <si>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</si>
  <si>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</si>
  <si>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</si>
  <si>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</si>
  <si>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</si>
  <si>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</si>
  <si>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</si>
  <si>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</si>
  <si>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</si>
  <si>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</si>
  <si>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</si>
  <si>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</si>
  <si>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</si>
  <si>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</si>
  <si>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</si>
  <si>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</si>
  <si>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</si>
  <si>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</si>
  <si>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</si>
  <si>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</si>
  <si>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</si>
  <si>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</si>
  <si>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Broadcasting Standards Authority </t>
  </si>
  <si>
    <t xml:space="preserve">Nil </t>
  </si>
  <si>
    <t>Wellington</t>
  </si>
  <si>
    <t>Phone and data costs</t>
  </si>
  <si>
    <t>NZ Law Society Practicing Certification</t>
  </si>
  <si>
    <t>BSA Chair</t>
  </si>
  <si>
    <t>Stacey Wood</t>
  </si>
  <si>
    <t>Taxi</t>
  </si>
  <si>
    <t>Professional development costs</t>
  </si>
  <si>
    <t>Staff training</t>
  </si>
  <si>
    <t>Mobile phone plan (6 months)</t>
  </si>
  <si>
    <t>Monthly</t>
  </si>
  <si>
    <t>Professional practising certificate - part payment for Sept 22 - June 23</t>
  </si>
  <si>
    <t>Broadcaster meetings</t>
  </si>
  <si>
    <t>Airfares</t>
  </si>
  <si>
    <t>Auckland</t>
  </si>
  <si>
    <t xml:space="preserve">Broadcaster meetings </t>
  </si>
  <si>
    <t>Taxi - 3 People</t>
  </si>
  <si>
    <t xml:space="preserve">Meal </t>
  </si>
  <si>
    <t>29 Sept - 17 Oct 2022</t>
  </si>
  <si>
    <t>Flights</t>
  </si>
  <si>
    <t xml:space="preserve">Dublin, London, Paris, Helsinki </t>
  </si>
  <si>
    <t>Content Regulatory Review Study Trip to Europe Invitation from Hon Jan Tinetti, Minister of Internal Affairs</t>
  </si>
  <si>
    <t>Accommodation</t>
  </si>
  <si>
    <t>Meals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</si>
</sst>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167" fontId="11" fillId="10" borderId="3" xfId="0" applyNumberFormat="1" applyFont="1" applyFill="1" applyBorder="1" applyAlignment="1" applyProtection="1">
      <alignment horizontal="right"/>
      <protection locked="0"/>
    </xf>
    <xf numFmtId="167" fontId="11" fillId="10" borderId="3" xfId="0" applyNumberFormat="1" applyFont="1" applyFill="1" applyBorder="1" applyAlignment="1" applyProtection="1">
      <alignment horizontal="right" vertical="center"/>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16" sqref="G1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120</v>
      </c>
      <c r="C2" s="149"/>
      <c r="D2" s="149"/>
      <c r="E2" s="149"/>
      <c r="F2" s="149"/>
      <c r="G2" s="46"/>
      <c r="H2" s="46"/>
      <c r="I2" s="46"/>
      <c r="J2" s="46"/>
      <c r="K2" s="46"/>
    </row>
    <row r="3" spans="1:11" ht="21" customHeight="1" x14ac:dyDescent="0.2">
      <c r="A3" s="4" t="s">
        <v>4</v>
      </c>
      <c r="B3" s="149" t="s">
        <v>126</v>
      </c>
      <c r="C3" s="149"/>
      <c r="D3" s="149"/>
      <c r="E3" s="149"/>
      <c r="F3" s="149"/>
      <c r="G3" s="46"/>
      <c r="H3" s="46"/>
      <c r="I3" s="46"/>
      <c r="J3" s="46"/>
      <c r="K3" s="46"/>
    </row>
    <row r="4" spans="1:11" ht="21" customHeight="1" x14ac:dyDescent="0.2">
      <c r="A4" s="4" t="s">
        <v>5</v>
      </c>
      <c r="B4" s="150">
        <v>44809</v>
      </c>
      <c r="C4" s="150"/>
      <c r="D4" s="150"/>
      <c r="E4" s="150"/>
      <c r="F4" s="150"/>
      <c r="G4" s="46"/>
      <c r="H4" s="46"/>
      <c r="I4" s="46"/>
      <c r="J4" s="46"/>
      <c r="K4" s="46"/>
    </row>
    <row r="5" spans="1:11" ht="21" customHeight="1" x14ac:dyDescent="0.2">
      <c r="A5" s="4" t="s">
        <v>6</v>
      </c>
      <c r="B5" s="150">
        <v>44988</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125</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20426.559999999998</v>
      </c>
      <c r="C11" s="82" t="str">
        <f>IF(Travel!B6="",A34,Travel!B6)</f>
        <v>Figures include GST (where applicable)</v>
      </c>
      <c r="D11" s="8"/>
      <c r="E11" s="10" t="s">
        <v>17</v>
      </c>
      <c r="F11" s="56">
        <f>'Gifts and benefits'!C25</f>
        <v>0</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18</v>
      </c>
      <c r="F12" s="56">
        <f>'Gifts and benefits'!C26</f>
        <v>0</v>
      </c>
      <c r="G12" s="47"/>
      <c r="H12" s="47"/>
      <c r="I12" s="47"/>
      <c r="J12" s="47"/>
      <c r="K12" s="47"/>
    </row>
    <row r="13" spans="1:11" ht="27.75" customHeight="1" x14ac:dyDescent="0.2">
      <c r="A13" s="10" t="s">
        <v>19</v>
      </c>
      <c r="B13" s="75">
        <f>'All other expenses'!B25</f>
        <v>1649.95</v>
      </c>
      <c r="C13" s="82" t="str">
        <f>IF('All other expenses'!B6="",A34,'All other expenses'!B6)</f>
        <v>Figures include GST (where applicable)</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19602.62</v>
      </c>
      <c r="C15" s="84" t="str">
        <f>C11</f>
        <v>Figures include GST (where applicable)</v>
      </c>
      <c r="D15" s="8"/>
      <c r="E15" s="8"/>
      <c r="F15" s="58"/>
      <c r="G15" s="46"/>
      <c r="H15" s="46"/>
      <c r="I15" s="46"/>
      <c r="J15" s="46"/>
      <c r="K15" s="46"/>
    </row>
    <row r="16" spans="1:11" ht="27.75" customHeight="1" x14ac:dyDescent="0.2">
      <c r="A16" s="11" t="s">
        <v>22</v>
      </c>
      <c r="B16" s="77">
        <f>Travel!B36</f>
        <v>823.94</v>
      </c>
      <c r="C16" s="84" t="str">
        <f>C11</f>
        <v>Figures include GST (where applicable)</v>
      </c>
      <c r="D16" s="59"/>
      <c r="E16" s="8"/>
      <c r="F16" s="60"/>
      <c r="G16" s="46"/>
      <c r="H16" s="46"/>
      <c r="I16" s="46"/>
      <c r="J16" s="46"/>
      <c r="K16" s="46"/>
    </row>
    <row r="17" spans="1:11" ht="27.75" customHeight="1" x14ac:dyDescent="0.2">
      <c r="A17" s="11" t="s">
        <v>23</v>
      </c>
      <c r="B17" s="77">
        <f>Travel!B50</f>
        <v>0</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4</v>
      </c>
      <c r="C55" s="90"/>
      <c r="D55" s="90">
        <f>COUNTIF(Travel!D12:D21,"*")</f>
        <v>4</v>
      </c>
      <c r="E55" s="91"/>
      <c r="F55" s="91" t="b">
        <f>MIN(B55,D55)=MAX(B55,D55)</f>
        <v>1</v>
      </c>
      <c r="G55" s="46"/>
      <c r="H55" s="46"/>
      <c r="I55" s="46"/>
      <c r="J55" s="46"/>
      <c r="K55" s="46"/>
    </row>
    <row r="56" spans="1:11" hidden="1" x14ac:dyDescent="0.2">
      <c r="A56" s="100" t="s">
        <v>56</v>
      </c>
      <c r="B56" s="90">
        <f>COUNT(Travel!B26:B35)</f>
        <v>3</v>
      </c>
      <c r="C56" s="90"/>
      <c r="D56" s="90">
        <f>COUNTIF(Travel!D26:D35,"*")</f>
        <v>3</v>
      </c>
      <c r="E56" s="91"/>
      <c r="F56" s="91" t="b">
        <f>MIN(B56,D56)=MAX(B56,D56)</f>
        <v>1</v>
      </c>
    </row>
    <row r="57" spans="1:11" hidden="1" x14ac:dyDescent="0.2">
      <c r="A57" s="101"/>
      <c r="B57" s="90">
        <f>COUNT(Travel!B40:B49)</f>
        <v>0</v>
      </c>
      <c r="C57" s="90"/>
      <c r="D57" s="90">
        <f>COUNTIF(Travel!D40:D49,"*")</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3</v>
      </c>
      <c r="C59" s="91"/>
      <c r="D59" s="91">
        <f>COUNTIF('All other expenses'!D11:D24,"*")</f>
        <v>3</v>
      </c>
      <c r="E59" s="91"/>
      <c r="F59" s="91" t="b">
        <f>MIN(B59,D59)=MAX(B59,D59)</f>
        <v>1</v>
      </c>
    </row>
    <row r="60" spans="1:11" hidden="1" x14ac:dyDescent="0.2">
      <c r="A60" s="102" t="s">
        <v>59</v>
      </c>
      <c r="B60" s="92">
        <f>COUNTIF('Gifts and benefits'!B11:B24,"*")</f>
        <v>1</v>
      </c>
      <c r="C60" s="92">
        <f>COUNTIF('Gifts and benefits'!C11:C24,"*")</f>
        <v>0</v>
      </c>
      <c r="D60" s="92"/>
      <c r="E60" s="92">
        <f>COUNTA('Gifts and benefits'!E11:E24)</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9"/>
  <sheetViews>
    <sheetView topLeftCell="A25" zoomScaleNormal="100" workbookViewId="0">
      <selection activeCell="F16" sqref="F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1" t="str">
        <f>'Summary and sign-off'!B2:F2</f>
        <v xml:space="preserve">Broadcasting Standards Authority </v>
      </c>
      <c r="C2" s="151"/>
      <c r="D2" s="151"/>
      <c r="E2" s="151"/>
      <c r="F2" s="46"/>
    </row>
    <row r="3" spans="1:6" ht="21" customHeight="1" x14ac:dyDescent="0.2">
      <c r="A3" s="4" t="s">
        <v>61</v>
      </c>
      <c r="B3" s="151" t="str">
        <f>'Summary and sign-off'!B3:F3</f>
        <v>Stacey Wood</v>
      </c>
      <c r="C3" s="151"/>
      <c r="D3" s="151"/>
      <c r="E3" s="151"/>
      <c r="F3" s="46"/>
    </row>
    <row r="4" spans="1:6" ht="21" customHeight="1" x14ac:dyDescent="0.2">
      <c r="A4" s="4" t="s">
        <v>62</v>
      </c>
      <c r="B4" s="151">
        <f>'Summary and sign-off'!B4:F4</f>
        <v>44809</v>
      </c>
      <c r="C4" s="151"/>
      <c r="D4" s="151"/>
      <c r="E4" s="151"/>
      <c r="F4" s="46"/>
    </row>
    <row r="5" spans="1:6" ht="21" customHeight="1" x14ac:dyDescent="0.2">
      <c r="A5" s="4" t="s">
        <v>63</v>
      </c>
      <c r="B5" s="151">
        <f>'Summary and sign-off'!B5:F5</f>
        <v>44988</v>
      </c>
      <c r="C5" s="151"/>
      <c r="D5" s="151"/>
      <c r="E5" s="151"/>
      <c r="F5" s="46"/>
    </row>
    <row r="6" spans="1:6" ht="21" customHeight="1" x14ac:dyDescent="0.2">
      <c r="A6" s="4" t="s">
        <v>64</v>
      </c>
      <c r="B6" s="146" t="s">
        <v>31</v>
      </c>
      <c r="C6" s="146"/>
      <c r="D6" s="146"/>
      <c r="E6" s="146"/>
      <c r="F6" s="46"/>
    </row>
    <row r="7" spans="1:6" ht="21" customHeight="1" x14ac:dyDescent="0.2">
      <c r="A7" s="4" t="s">
        <v>7</v>
      </c>
      <c r="B7" s="146" t="s">
        <v>34</v>
      </c>
      <c r="C7" s="146"/>
      <c r="D7" s="146"/>
      <c r="E7" s="146"/>
      <c r="F7" s="46"/>
    </row>
    <row r="8" spans="1:6" ht="36" customHeight="1" x14ac:dyDescent="0.2">
      <c r="A8" s="154" t="s">
        <v>65</v>
      </c>
      <c r="B8" s="155"/>
      <c r="C8" s="155"/>
      <c r="D8" s="155"/>
      <c r="E8" s="155"/>
      <c r="F8" s="22"/>
    </row>
    <row r="9" spans="1:6" ht="36" customHeight="1" x14ac:dyDescent="0.2">
      <c r="A9" s="156" t="s">
        <v>66</v>
      </c>
      <c r="B9" s="157"/>
      <c r="C9" s="157"/>
      <c r="D9" s="157"/>
      <c r="E9" s="157"/>
      <c r="F9" s="22"/>
    </row>
    <row r="10" spans="1:6" ht="24.75" customHeight="1" x14ac:dyDescent="0.2">
      <c r="A10" s="153" t="s">
        <v>67</v>
      </c>
      <c r="B10" s="158"/>
      <c r="C10" s="153"/>
      <c r="D10" s="153"/>
      <c r="E10" s="15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ht="25.5" x14ac:dyDescent="0.2">
      <c r="A13" s="166" t="s">
        <v>139</v>
      </c>
      <c r="B13" s="134">
        <v>14213.44</v>
      </c>
      <c r="C13" s="135" t="s">
        <v>142</v>
      </c>
      <c r="D13" s="135" t="s">
        <v>140</v>
      </c>
      <c r="E13" s="136" t="s">
        <v>141</v>
      </c>
      <c r="F13" s="1"/>
    </row>
    <row r="14" spans="1:6" s="68" customFormat="1" ht="25.5" x14ac:dyDescent="0.2">
      <c r="A14" s="166" t="s">
        <v>139</v>
      </c>
      <c r="B14" s="134">
        <v>4717.83</v>
      </c>
      <c r="C14" s="135" t="s">
        <v>142</v>
      </c>
      <c r="D14" s="135" t="s">
        <v>143</v>
      </c>
      <c r="E14" s="136" t="s">
        <v>141</v>
      </c>
      <c r="F14" s="1"/>
    </row>
    <row r="15" spans="1:6" s="68" customFormat="1" ht="25.5" x14ac:dyDescent="0.2">
      <c r="A15" s="166" t="s">
        <v>139</v>
      </c>
      <c r="B15" s="134">
        <v>614.1</v>
      </c>
      <c r="C15" s="135" t="s">
        <v>142</v>
      </c>
      <c r="D15" s="135" t="s">
        <v>144</v>
      </c>
      <c r="E15" s="136" t="s">
        <v>141</v>
      </c>
      <c r="F15" s="1"/>
    </row>
    <row r="16" spans="1:6" s="68" customFormat="1" ht="25.5" x14ac:dyDescent="0.2">
      <c r="A16" s="166" t="s">
        <v>139</v>
      </c>
      <c r="B16" s="134">
        <v>57.25</v>
      </c>
      <c r="C16" s="135" t="s">
        <v>142</v>
      </c>
      <c r="D16" s="135" t="s">
        <v>127</v>
      </c>
      <c r="E16" s="136" t="s">
        <v>141</v>
      </c>
      <c r="F16" s="1"/>
    </row>
    <row r="17" spans="1:6" s="68" customFormat="1" x14ac:dyDescent="0.2">
      <c r="A17" s="133"/>
      <c r="B17" s="134"/>
      <c r="C17" s="135"/>
      <c r="D17" s="135"/>
      <c r="E17" s="136"/>
      <c r="F17" s="1"/>
    </row>
    <row r="18" spans="1:6" s="68" customFormat="1" x14ac:dyDescent="0.2">
      <c r="A18" s="133"/>
      <c r="B18" s="134"/>
      <c r="C18" s="135"/>
      <c r="D18" s="135"/>
      <c r="E18" s="136"/>
      <c r="F18" s="1"/>
    </row>
    <row r="19" spans="1:6" s="68" customFormat="1" x14ac:dyDescent="0.2">
      <c r="A19" s="133"/>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19602.62</v>
      </c>
      <c r="C22" s="144" t="str">
        <f>IF(SUBTOTAL(3,B12:B21)=SUBTOTAL(103,B12:B21),'Summary and sign-off'!$A$48,'Summary and sign-off'!$A$49)</f>
        <v>Check - there are no hidden rows with data</v>
      </c>
      <c r="D22" s="152" t="str">
        <f>IF('Summary and sign-off'!F55='Summary and sign-off'!F54,'Summary and sign-off'!A51,'Summary and sign-off'!A50)</f>
        <v>Check - each entry provides sufficient information</v>
      </c>
      <c r="E22" s="152"/>
      <c r="F22" s="46"/>
    </row>
    <row r="23" spans="1:6" ht="10.5" customHeight="1" x14ac:dyDescent="0.2">
      <c r="A23" s="27"/>
      <c r="B23" s="22"/>
      <c r="C23" s="27"/>
      <c r="D23" s="27"/>
      <c r="E23" s="27"/>
      <c r="F23" s="27"/>
    </row>
    <row r="24" spans="1:6" ht="24.75" customHeight="1" x14ac:dyDescent="0.2">
      <c r="A24" s="153" t="s">
        <v>74</v>
      </c>
      <c r="B24" s="153"/>
      <c r="C24" s="153"/>
      <c r="D24" s="153"/>
      <c r="E24" s="153"/>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x14ac:dyDescent="0.2">
      <c r="A27" s="133">
        <v>44874</v>
      </c>
      <c r="B27" s="134">
        <v>469.8</v>
      </c>
      <c r="C27" s="135" t="s">
        <v>133</v>
      </c>
      <c r="D27" s="135" t="s">
        <v>134</v>
      </c>
      <c r="E27" s="136" t="s">
        <v>135</v>
      </c>
      <c r="F27" s="1"/>
    </row>
    <row r="28" spans="1:6" s="68" customFormat="1" x14ac:dyDescent="0.2">
      <c r="A28" s="133">
        <v>44874</v>
      </c>
      <c r="B28" s="134">
        <v>333.19</v>
      </c>
      <c r="C28" s="135" t="s">
        <v>136</v>
      </c>
      <c r="D28" s="135" t="s">
        <v>137</v>
      </c>
      <c r="E28" s="136" t="s">
        <v>135</v>
      </c>
      <c r="F28" s="1"/>
    </row>
    <row r="29" spans="1:6" s="68" customFormat="1" x14ac:dyDescent="0.2">
      <c r="A29" s="133">
        <v>44874</v>
      </c>
      <c r="B29" s="134">
        <v>20.95</v>
      </c>
      <c r="C29" s="135" t="s">
        <v>133</v>
      </c>
      <c r="D29" s="135" t="s">
        <v>138</v>
      </c>
      <c r="E29" s="136" t="s">
        <v>135</v>
      </c>
      <c r="F29" s="1"/>
    </row>
    <row r="30" spans="1:6" s="68" customFormat="1" x14ac:dyDescent="0.2">
      <c r="A30" s="133"/>
      <c r="B30" s="134"/>
      <c r="C30" s="135"/>
      <c r="D30" s="135"/>
      <c r="E30" s="136"/>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76</v>
      </c>
      <c r="B36" s="87">
        <f>SUM(B26:B35)</f>
        <v>823.94</v>
      </c>
      <c r="C36" s="144" t="str">
        <f>IF(SUBTOTAL(3,B26:B35)=SUBTOTAL(103,B26:B35),'Summary and sign-off'!$A$48,'Summary and sign-off'!$A$49)</f>
        <v>Check - there are no hidden rows with data</v>
      </c>
      <c r="D36" s="152" t="str">
        <f>IF('Summary and sign-off'!F56='Summary and sign-off'!F54,'Summary and sign-off'!A51,'Summary and sign-off'!A50)</f>
        <v>Check - each entry provides sufficient information</v>
      </c>
      <c r="E36" s="152"/>
      <c r="F36" s="46"/>
    </row>
    <row r="37" spans="1:6" ht="10.5" customHeight="1" x14ac:dyDescent="0.2">
      <c r="A37" s="27"/>
      <c r="B37" s="22"/>
      <c r="C37" s="27"/>
      <c r="D37" s="27"/>
      <c r="E37" s="27"/>
      <c r="F37" s="27"/>
    </row>
    <row r="38" spans="1:6" ht="24.75" customHeight="1" x14ac:dyDescent="0.2">
      <c r="A38" s="153" t="s">
        <v>77</v>
      </c>
      <c r="B38" s="153"/>
      <c r="C38" s="153"/>
      <c r="D38" s="153"/>
      <c r="E38" s="153"/>
      <c r="F38" s="46"/>
    </row>
    <row r="39" spans="1:6" ht="27" customHeight="1" x14ac:dyDescent="0.2">
      <c r="A39" s="35" t="s">
        <v>68</v>
      </c>
      <c r="B39" s="35" t="s">
        <v>13</v>
      </c>
      <c r="C39" s="35" t="s">
        <v>78</v>
      </c>
      <c r="D39" s="35" t="s">
        <v>79</v>
      </c>
      <c r="E39" s="35" t="s">
        <v>72</v>
      </c>
      <c r="F39" s="49"/>
    </row>
    <row r="40" spans="1:6" s="68" customFormat="1" hidden="1" x14ac:dyDescent="0.2">
      <c r="A40" s="111"/>
      <c r="B40" s="112"/>
      <c r="C40" s="113"/>
      <c r="D40" s="113"/>
      <c r="E40" s="114"/>
      <c r="F40" s="1"/>
    </row>
    <row r="41" spans="1:6" s="68" customFormat="1" x14ac:dyDescent="0.2">
      <c r="A41" s="133"/>
      <c r="B41" s="134"/>
      <c r="C41" s="135" t="s">
        <v>121</v>
      </c>
      <c r="D41" s="135"/>
      <c r="E41" s="136"/>
      <c r="F41" s="1"/>
    </row>
    <row r="42" spans="1:6" s="68" customFormat="1" x14ac:dyDescent="0.2">
      <c r="A42" s="133"/>
      <c r="B42" s="134"/>
      <c r="C42" s="135"/>
      <c r="D42" s="135"/>
      <c r="E42" s="136"/>
      <c r="F42" s="1"/>
    </row>
    <row r="43" spans="1:6" s="68" customFormat="1" x14ac:dyDescent="0.2">
      <c r="A43" s="133"/>
      <c r="B43" s="134"/>
      <c r="C43" s="135"/>
      <c r="D43" s="135"/>
      <c r="E43" s="136"/>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80</v>
      </c>
      <c r="B50" s="87">
        <f>SUM(B40:B49)</f>
        <v>0</v>
      </c>
      <c r="C50" s="144" t="str">
        <f>IF(SUBTOTAL(3,B40:B49)=SUBTOTAL(103,B40:B49),'Summary and sign-off'!$A$48,'Summary and sign-off'!$A$49)</f>
        <v>Check - there are no hidden rows with data</v>
      </c>
      <c r="D50" s="152" t="str">
        <f>IF('Summary and sign-off'!F57='Summary and sign-off'!F54,'Summary and sign-off'!A51,'Summary and sign-off'!A50)</f>
        <v>Check - each entry provides sufficient information</v>
      </c>
      <c r="E50" s="152"/>
      <c r="F50" s="46"/>
    </row>
    <row r="51" spans="1:6" ht="10.5" customHeight="1" x14ac:dyDescent="0.2">
      <c r="A51" s="27"/>
      <c r="B51" s="73"/>
      <c r="C51" s="22"/>
      <c r="D51" s="27"/>
      <c r="E51" s="27"/>
      <c r="F51" s="27"/>
    </row>
    <row r="52" spans="1:6" ht="34.5" customHeight="1" x14ac:dyDescent="0.2">
      <c r="A52" s="50" t="s">
        <v>81</v>
      </c>
      <c r="B52" s="74">
        <f>B22+B36+B50</f>
        <v>20426.559999999998</v>
      </c>
      <c r="C52" s="51"/>
      <c r="D52" s="51"/>
      <c r="E52" s="51"/>
      <c r="F52" s="26"/>
    </row>
    <row r="53" spans="1:6" x14ac:dyDescent="0.2">
      <c r="A53" s="27"/>
      <c r="B53" s="22"/>
      <c r="C53" s="27"/>
      <c r="D53" s="27"/>
      <c r="E53" s="27"/>
      <c r="F53" s="27"/>
    </row>
    <row r="54" spans="1:6" x14ac:dyDescent="0.2">
      <c r="A54" s="52" t="s">
        <v>24</v>
      </c>
      <c r="B54" s="25"/>
      <c r="C54" s="26"/>
      <c r="D54" s="26"/>
      <c r="E54" s="26"/>
      <c r="F54" s="27"/>
    </row>
    <row r="55" spans="1:6" ht="12.6" customHeight="1" x14ac:dyDescent="0.2">
      <c r="A55" s="23" t="s">
        <v>82</v>
      </c>
      <c r="B55" s="53"/>
      <c r="C55" s="53"/>
      <c r="D55" s="32"/>
      <c r="E55" s="32"/>
      <c r="F55" s="27"/>
    </row>
    <row r="56" spans="1:6" ht="12.95" customHeight="1" x14ac:dyDescent="0.2">
      <c r="A56" s="31" t="s">
        <v>83</v>
      </c>
      <c r="B56" s="27"/>
      <c r="C56" s="32"/>
      <c r="D56" s="27"/>
      <c r="E56" s="32"/>
      <c r="F56" s="27"/>
    </row>
    <row r="57" spans="1:6" x14ac:dyDescent="0.2">
      <c r="A57" s="31" t="s">
        <v>84</v>
      </c>
      <c r="B57" s="32"/>
      <c r="C57" s="32"/>
      <c r="D57" s="32"/>
      <c r="E57" s="54"/>
      <c r="F57" s="46"/>
    </row>
    <row r="58" spans="1:6" x14ac:dyDescent="0.2">
      <c r="A58" s="23" t="s">
        <v>30</v>
      </c>
      <c r="B58" s="25"/>
      <c r="C58" s="26"/>
      <c r="D58" s="26"/>
      <c r="E58" s="26"/>
      <c r="F58" s="27"/>
    </row>
    <row r="59" spans="1:6" ht="12.95" customHeight="1" x14ac:dyDescent="0.2">
      <c r="A59" s="31" t="s">
        <v>85</v>
      </c>
      <c r="B59" s="27"/>
      <c r="C59" s="32"/>
      <c r="D59" s="27"/>
      <c r="E59" s="32"/>
      <c r="F59" s="27"/>
    </row>
    <row r="60" spans="1:6" x14ac:dyDescent="0.2">
      <c r="A60" s="31" t="s">
        <v>86</v>
      </c>
      <c r="B60" s="32"/>
      <c r="C60" s="32"/>
      <c r="D60" s="32"/>
      <c r="E60" s="54"/>
      <c r="F60" s="46"/>
    </row>
    <row r="61" spans="1:6" x14ac:dyDescent="0.2">
      <c r="A61" s="36" t="s">
        <v>87</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row r="84" x14ac:dyDescent="0.2"/>
    <row r="85" x14ac:dyDescent="0.2"/>
    <row r="86" x14ac:dyDescent="0.2"/>
    <row r="87" x14ac:dyDescent="0.2"/>
    <row r="88" x14ac:dyDescent="0.2"/>
    <row r="89"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19 A29 A13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4" zoomScaleNormal="100" workbookViewId="0">
      <selection activeCell="E28" sqref="E2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1" t="str">
        <f>'Summary and sign-off'!B2:F2</f>
        <v xml:space="preserve">Broadcasting Standards Authority </v>
      </c>
      <c r="C2" s="151"/>
      <c r="D2" s="151"/>
      <c r="E2" s="151"/>
      <c r="F2" s="38"/>
    </row>
    <row r="3" spans="1:6" ht="21" customHeight="1" x14ac:dyDescent="0.2">
      <c r="A3" s="4" t="s">
        <v>61</v>
      </c>
      <c r="B3" s="151" t="str">
        <f>'Summary and sign-off'!B3:F3</f>
        <v>Stacey Wood</v>
      </c>
      <c r="C3" s="151"/>
      <c r="D3" s="151"/>
      <c r="E3" s="151"/>
      <c r="F3" s="38"/>
    </row>
    <row r="4" spans="1:6" ht="21" customHeight="1" x14ac:dyDescent="0.2">
      <c r="A4" s="4" t="s">
        <v>62</v>
      </c>
      <c r="B4" s="151">
        <f>'Summary and sign-off'!B4:F4</f>
        <v>44809</v>
      </c>
      <c r="C4" s="151"/>
      <c r="D4" s="151"/>
      <c r="E4" s="151"/>
      <c r="F4" s="38"/>
    </row>
    <row r="5" spans="1:6" ht="21" customHeight="1" x14ac:dyDescent="0.2">
      <c r="A5" s="4" t="s">
        <v>63</v>
      </c>
      <c r="B5" s="151">
        <f>'Summary and sign-off'!B5:F5</f>
        <v>44988</v>
      </c>
      <c r="C5" s="151"/>
      <c r="D5" s="151"/>
      <c r="E5" s="151"/>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1" t="s">
        <v>88</v>
      </c>
      <c r="B8" s="161"/>
      <c r="C8" s="162"/>
      <c r="D8" s="162"/>
      <c r="E8" s="162"/>
      <c r="F8" s="42"/>
    </row>
    <row r="9" spans="1:6" ht="35.25" customHeight="1" x14ac:dyDescent="0.25">
      <c r="A9" s="159" t="s">
        <v>89</v>
      </c>
      <c r="B9" s="160"/>
      <c r="C9" s="160"/>
      <c r="D9" s="160"/>
      <c r="E9" s="16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121</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1" t="str">
        <f>'Summary and sign-off'!B2:F2</f>
        <v xml:space="preserve">Broadcasting Standards Authority </v>
      </c>
      <c r="C2" s="151"/>
      <c r="D2" s="151"/>
      <c r="E2" s="151"/>
      <c r="F2" s="24"/>
    </row>
    <row r="3" spans="1:6" ht="21" customHeight="1" x14ac:dyDescent="0.2">
      <c r="A3" s="4" t="s">
        <v>61</v>
      </c>
      <c r="B3" s="151" t="str">
        <f>'Summary and sign-off'!B3:F3</f>
        <v>Stacey Wood</v>
      </c>
      <c r="C3" s="151"/>
      <c r="D3" s="151"/>
      <c r="E3" s="151"/>
      <c r="F3" s="24"/>
    </row>
    <row r="4" spans="1:6" ht="21" customHeight="1" x14ac:dyDescent="0.2">
      <c r="A4" s="4" t="s">
        <v>62</v>
      </c>
      <c r="B4" s="151">
        <f>'Summary and sign-off'!B4:F4</f>
        <v>44809</v>
      </c>
      <c r="C4" s="151"/>
      <c r="D4" s="151"/>
      <c r="E4" s="151"/>
      <c r="F4" s="24"/>
    </row>
    <row r="5" spans="1:6" ht="21" customHeight="1" x14ac:dyDescent="0.2">
      <c r="A5" s="4" t="s">
        <v>63</v>
      </c>
      <c r="B5" s="151">
        <f>'Summary and sign-off'!B5:F5</f>
        <v>44988</v>
      </c>
      <c r="C5" s="151"/>
      <c r="D5" s="151"/>
      <c r="E5" s="151"/>
      <c r="F5" s="24"/>
    </row>
    <row r="6" spans="1:6" ht="21" customHeight="1" x14ac:dyDescent="0.2">
      <c r="A6" s="4" t="s">
        <v>64</v>
      </c>
      <c r="B6" s="146" t="s">
        <v>31</v>
      </c>
      <c r="C6" s="146"/>
      <c r="D6" s="146"/>
      <c r="E6" s="146"/>
      <c r="F6" s="34"/>
    </row>
    <row r="7" spans="1:6" ht="21" customHeight="1" x14ac:dyDescent="0.2">
      <c r="A7" s="4" t="s">
        <v>7</v>
      </c>
      <c r="B7" s="146" t="s">
        <v>34</v>
      </c>
      <c r="C7" s="146"/>
      <c r="D7" s="146"/>
      <c r="E7" s="146"/>
      <c r="F7" s="34"/>
    </row>
    <row r="8" spans="1:6" ht="35.25" customHeight="1" x14ac:dyDescent="0.2">
      <c r="A8" s="155" t="s">
        <v>98</v>
      </c>
      <c r="B8" s="155"/>
      <c r="C8" s="162"/>
      <c r="D8" s="162"/>
      <c r="E8" s="162"/>
      <c r="F8" s="24"/>
    </row>
    <row r="9" spans="1:6" ht="35.25" customHeight="1" x14ac:dyDescent="0.2">
      <c r="A9" s="163" t="s">
        <v>99</v>
      </c>
      <c r="B9" s="164"/>
      <c r="C9" s="164"/>
      <c r="D9" s="164"/>
      <c r="E9" s="16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v>44824</v>
      </c>
      <c r="B12" s="134">
        <v>1369.45</v>
      </c>
      <c r="C12" s="138" t="s">
        <v>132</v>
      </c>
      <c r="D12" s="138" t="s">
        <v>124</v>
      </c>
      <c r="E12" s="139" t="s">
        <v>122</v>
      </c>
      <c r="F12" s="3"/>
    </row>
    <row r="13" spans="1:6" s="68" customFormat="1" x14ac:dyDescent="0.2">
      <c r="A13" s="165" t="s">
        <v>131</v>
      </c>
      <c r="B13" s="134">
        <f>38*6</f>
        <v>228</v>
      </c>
      <c r="C13" s="138" t="s">
        <v>130</v>
      </c>
      <c r="D13" s="138" t="s">
        <v>123</v>
      </c>
      <c r="E13" s="139" t="s">
        <v>122</v>
      </c>
      <c r="F13" s="3"/>
    </row>
    <row r="14" spans="1:6" s="68" customFormat="1" x14ac:dyDescent="0.2">
      <c r="A14" s="133">
        <v>44893</v>
      </c>
      <c r="B14" s="134">
        <v>52.5</v>
      </c>
      <c r="C14" s="138" t="s">
        <v>128</v>
      </c>
      <c r="D14" s="138" t="s">
        <v>129</v>
      </c>
      <c r="E14" s="139" t="s">
        <v>122</v>
      </c>
      <c r="F14" s="3"/>
    </row>
    <row r="15" spans="1:6" s="68" customFormat="1" x14ac:dyDescent="0.2">
      <c r="A15" s="133"/>
      <c r="B15" s="134"/>
      <c r="C15" s="138"/>
      <c r="D15" s="138"/>
      <c r="E15" s="139"/>
      <c r="F15" s="3"/>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1649.95</v>
      </c>
      <c r="C25" s="85"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23 A15 A16 A17 A18 A19 A20 A21 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 B13:B24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C16" sqref="C1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8" t="s">
        <v>104</v>
      </c>
      <c r="B1" s="148"/>
      <c r="C1" s="148"/>
      <c r="D1" s="148"/>
      <c r="E1" s="148"/>
      <c r="F1" s="148"/>
    </row>
    <row r="2" spans="1:6" ht="21" customHeight="1" x14ac:dyDescent="0.2">
      <c r="A2" s="4" t="s">
        <v>3</v>
      </c>
      <c r="B2" s="151" t="str">
        <f>'Summary and sign-off'!B2:F2</f>
        <v xml:space="preserve">Broadcasting Standards Authority </v>
      </c>
      <c r="C2" s="151"/>
      <c r="D2" s="151"/>
      <c r="E2" s="151"/>
      <c r="F2" s="151"/>
    </row>
    <row r="3" spans="1:6" ht="21" customHeight="1" x14ac:dyDescent="0.2">
      <c r="A3" s="4" t="s">
        <v>61</v>
      </c>
      <c r="B3" s="151" t="str">
        <f>'Summary and sign-off'!B3:F3</f>
        <v>Stacey Wood</v>
      </c>
      <c r="C3" s="151"/>
      <c r="D3" s="151"/>
      <c r="E3" s="151"/>
      <c r="F3" s="151"/>
    </row>
    <row r="4" spans="1:6" ht="21" customHeight="1" x14ac:dyDescent="0.2">
      <c r="A4" s="4" t="s">
        <v>62</v>
      </c>
      <c r="B4" s="151">
        <f>'Summary and sign-off'!B4:F4</f>
        <v>44809</v>
      </c>
      <c r="C4" s="151"/>
      <c r="D4" s="151"/>
      <c r="E4" s="151"/>
      <c r="F4" s="151"/>
    </row>
    <row r="5" spans="1:6" ht="21" customHeight="1" x14ac:dyDescent="0.2">
      <c r="A5" s="4" t="s">
        <v>63</v>
      </c>
      <c r="B5" s="151">
        <f>'Summary and sign-off'!B5:F5</f>
        <v>44988</v>
      </c>
      <c r="C5" s="151"/>
      <c r="D5" s="151"/>
      <c r="E5" s="151"/>
      <c r="F5" s="151"/>
    </row>
    <row r="6" spans="1:6" ht="21" customHeight="1" x14ac:dyDescent="0.2">
      <c r="A6" s="4" t="s">
        <v>105</v>
      </c>
      <c r="B6" s="146" t="s">
        <v>31</v>
      </c>
      <c r="C6" s="146"/>
      <c r="D6" s="146"/>
      <c r="E6" s="146"/>
      <c r="F6" s="146"/>
    </row>
    <row r="7" spans="1:6" ht="21" customHeight="1" x14ac:dyDescent="0.2">
      <c r="A7" s="4" t="s">
        <v>7</v>
      </c>
      <c r="B7" s="146" t="s">
        <v>34</v>
      </c>
      <c r="C7" s="146"/>
      <c r="D7" s="146"/>
      <c r="E7" s="146"/>
      <c r="F7" s="146"/>
    </row>
    <row r="8" spans="1:6" ht="36" customHeight="1" x14ac:dyDescent="0.2">
      <c r="A8" s="155" t="s">
        <v>106</v>
      </c>
      <c r="B8" s="155"/>
      <c r="C8" s="155"/>
      <c r="D8" s="155"/>
      <c r="E8" s="155"/>
      <c r="F8" s="155"/>
    </row>
    <row r="9" spans="1:6" ht="36" customHeight="1" x14ac:dyDescent="0.2">
      <c r="A9" s="163" t="s">
        <v>107</v>
      </c>
      <c r="B9" s="164"/>
      <c r="C9" s="164"/>
      <c r="D9" s="164"/>
      <c r="E9" s="164"/>
      <c r="F9" s="164"/>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t="s">
        <v>121</v>
      </c>
      <c r="C12" s="141"/>
      <c r="D12" s="140"/>
      <c r="E12" s="142"/>
      <c r="F12" s="143"/>
    </row>
    <row r="13" spans="1:6" s="68" customFormat="1" x14ac:dyDescent="0.2">
      <c r="A13" s="133"/>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0</v>
      </c>
      <c r="D25" s="132" t="str">
        <f>IF(SUBTOTAL(3,C11:C24)=SUBTOTAL(103,C11:C24),'Summary and sign-off'!$A$48,'Summary and sign-off'!$A$49)</f>
        <v>Check - there are no hidden rows with data</v>
      </c>
      <c r="E25" s="152" t="str">
        <f>IF('Summary and sign-off'!F60='Summary and sign-off'!F54,'Summary and sign-off'!A52,'Summary and sign-off'!A50)</f>
        <v>Not all lines have an entry for "Description", "Was the gift accepted?" and "Estimated value in NZ$"</v>
      </c>
      <c r="F25" s="152"/>
      <c r="G25" s="68"/>
    </row>
    <row r="26" spans="1:7" ht="25.5" customHeight="1" x14ac:dyDescent="0.25">
      <c r="A26" s="70"/>
      <c r="B26" s="71" t="s">
        <v>47</v>
      </c>
      <c r="C26" s="72">
        <f>COUNTIF(C11:C24,'Summary and sign-off'!A45)</f>
        <v>0</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6" ma:contentTypeDescription="Create a new document." ma:contentTypeScope="" ma:versionID="14ecafe2c1d3ec98fbe3b7438343dc6d">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e8efa9787a545cf04dec00dfa71c1560"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aeff6f9-52b8-4fa4-b1c0-6291baa31f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dfbe90f-3c33-4556-ba80-dd3ddf5515e5}" ma:internalName="TaxCatchAll" ma:showField="CatchAllData" ma:web="056abdbd-3034-446f-8621-38106bf269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a2457e-7669-4553-a1f5-ce7cb31d1638">
      <Terms xmlns="http://schemas.microsoft.com/office/infopath/2007/PartnerControls"/>
    </lcf76f155ced4ddcb4097134ff3c332f>
    <TaxCatchAll xmlns="056abdbd-3034-446f-8621-38106bf269b2" xsi:nil="true"/>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523343-30D1-4688-8E31-D1C4A1986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7ca2457e-7669-4553-a1f5-ce7cb31d1638"/>
    <ds:schemaRef ds:uri="http://purl.org/dc/elements/1.1/"/>
    <ds:schemaRef ds:uri="http://schemas.microsoft.com/office/2006/metadata/properties"/>
    <ds:schemaRef ds:uri="056abdbd-3034-446f-8621-38106bf269b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2023-07-18T23:09:27Z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