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SADC01\finance$\Chief Executive Expenses\2020\"/>
    </mc:Choice>
  </mc:AlternateContent>
  <bookViews>
    <workbookView xWindow="0" yWindow="0" windowWidth="25200" windowHeight="11280"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expenses'!$A$1:$E$54</definedName>
    <definedName name="_xlnm.Print_Area" localSheetId="5">'Gifts and benefits'!$A$1:$F$29</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Travel!$A$1:$E$121</definedName>
  </definedNames>
  <calcPr calcId="162913" calcOnSave="0"/>
</workbook>
</file>

<file path=xl/calcChain.xml><?xml version="1.0" encoding="utf-8"?>
<calcChain xmlns="http://schemas.openxmlformats.org/spreadsheetml/2006/main">
  <c r="D18" i="4" l="1"/>
  <c r="C48" i="3"/>
  <c r="C16" i="2"/>
  <c r="C63" i="1"/>
  <c r="C110" i="1"/>
  <c r="C15" i="1"/>
  <c r="B6" i="13" l="1"/>
  <c r="E60" i="13"/>
  <c r="C60" i="13"/>
  <c r="C20" i="4"/>
  <c r="C19" i="4"/>
  <c r="B60" i="13" l="1"/>
  <c r="B59" i="13"/>
  <c r="D59" i="13"/>
  <c r="B58" i="13"/>
  <c r="D58" i="13"/>
  <c r="D57" i="13"/>
  <c r="B57" i="13"/>
  <c r="D56" i="13"/>
  <c r="B56" i="13"/>
  <c r="D55" i="13"/>
  <c r="B55" i="13"/>
  <c r="B2" i="4"/>
  <c r="B3" i="4"/>
  <c r="B2" i="3"/>
  <c r="B3" i="3"/>
  <c r="B2" i="2"/>
  <c r="B3" i="2"/>
  <c r="B2" i="1"/>
  <c r="B3" i="1"/>
  <c r="F58" i="13" l="1"/>
  <c r="D16" i="2" s="1"/>
  <c r="F60" i="13"/>
  <c r="E18" i="4" s="1"/>
  <c r="F59" i="13"/>
  <c r="D48" i="3" s="1"/>
  <c r="F57" i="13"/>
  <c r="D110" i="1" s="1"/>
  <c r="F56" i="13"/>
  <c r="D63" i="1" s="1"/>
  <c r="F55" i="13"/>
  <c r="D15" i="1" s="1"/>
  <c r="C13" i="13"/>
  <c r="C12" i="13"/>
  <c r="C11" i="13"/>
  <c r="C16" i="13" l="1"/>
  <c r="C17" i="13"/>
  <c r="B5" i="4" l="1"/>
  <c r="B4" i="4"/>
  <c r="B5" i="3"/>
  <c r="B4" i="3"/>
  <c r="B5" i="2"/>
  <c r="B4" i="2"/>
  <c r="B5" i="1"/>
  <c r="B4" i="1"/>
  <c r="C15" i="13" l="1"/>
  <c r="F12" i="13" l="1"/>
  <c r="C18" i="4"/>
  <c r="F11" i="13" s="1"/>
  <c r="F13" i="13" l="1"/>
  <c r="B110" i="1"/>
  <c r="B17" i="13" s="1"/>
  <c r="B63" i="1"/>
  <c r="B16" i="13" s="1"/>
  <c r="B15" i="1"/>
  <c r="B15" i="13" s="1"/>
  <c r="B48" i="3" l="1"/>
  <c r="B13" i="13" s="1"/>
  <c r="B16" i="2"/>
  <c r="B12" i="13" s="1"/>
  <c r="B11" i="13" l="1"/>
  <c r="B11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18" authorId="0" shapeId="0">
      <text>
        <r>
          <rPr>
            <sz val="9"/>
            <color indexed="81"/>
            <rFont val="Tahoma"/>
            <family val="2"/>
          </rPr>
          <t xml:space="preserve">
Insert additional rows as needed:
- 'right click' on a row number (left of screen)
- select 'Insert' (this will insert a row above it)
</t>
        </r>
      </text>
    </comment>
    <comment ref="A66"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<sst xmlns="http://schemas.openxmlformats.org/spreadsheetml/2006/main" count="579" uniqueCount="264">
  <si>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</si>
  <si>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</si>
  <si>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</si>
  <si>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</si>
  <si>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</si>
  <si>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</si>
  <si>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</si>
  <si>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</si>
  <si>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</si>
  <si>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</si>
  <si>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</si>
  <si>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</si>
  <si>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</si>
  <si>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</si>
  <si>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</si>
  <si>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</si>
  <si>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</si>
  <si>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</si>
  <si>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</si>
  <si>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</si>
  <si>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</si>
  <si>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</si>
  <si>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</si>
  <si>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</si>
  <si>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</si>
  <si>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</si>
  <si>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</si>
  <si>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</si>
  <si>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</si>
  <si>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</si>
  <si>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</si>
  <si>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</si>
  <si>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</si>
  <si>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</si>
  <si>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</si>
  <si>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</si>
  <si>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</si>
  <si>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</si>
  <si>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</si>
  <si>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</si>
  <si>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</si>
  <si>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</si>
  <si>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</si>
  <si>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</si>
  <si>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</si>
  <si>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</si>
  <si>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</si>
  <si>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</si>
  <si>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</si>
  <si>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</si>
  <si>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</si>
  <si>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</si>
  <si>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</si>
  <si>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</si>
  <si>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</si>
  <si>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</si>
  <si>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</si>
  <si>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</si>
  <si>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</si>
  <si>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</si>
  <si>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</si>
  <si>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</si>
  <si>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</si>
  <si>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</si>
  <si>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</si>
  <si>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</si>
  <si>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</si>
  <si>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</si>
  <si>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</si>
  <si>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</si>
  <si>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</si>
  <si>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</si>
  <si>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</si>
  <si>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</si>
  <si>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</si>
  <si>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</si>
  <si>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</si>
  <si>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</si>
  <si>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</si>
  <si>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</si>
  <si>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</si>
  <si>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</si>
  <si>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</si>
  <si>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</si>
  <si>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</si>
  <si>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</si>
  <si>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</si>
  <si>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</si>
  <si>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</si>
  <si>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</si>
  <si>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</si>
  <si>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</si>
  <si>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</si>
  <si>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</si>
  <si>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</si>
  <si>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</si>
  <si>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</si>
  <si>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</si>
  <si>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</si>
  <si>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</si>
  <si>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</si>
  <si>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</si>
  <si>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</si>
  <si>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</si>
  <si>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</si>
  <si>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</si>
  <si>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</si>
  <si>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</si>
  <si>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</si>
  <si>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</si>
  <si>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</si>
  <si>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</si>
  <si>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</si>
  <si>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</si>
  <si>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</si>
  <si>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</si>
  <si>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</si>
  <si>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</si>
  <si>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</si>
  <si>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</si>
  <si>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</si>
  <si>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</si>
  <si>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</si>
  <si>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</si>
  <si>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</si>
  <si>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</si>
  <si>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</si>
  <si>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</si>
  <si>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</si>
  <si>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</si>
  <si>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</si>
  <si>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</si>
  <si>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</si>
  <si>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</si>
  <si>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</si>
  <si>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</si>
  <si>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</si>
  <si>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</si>
  <si>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</si>
  <si>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</si>
  <si>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</si>
  <si>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</si>
  <si>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</si>
  <si>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</si>
  <si>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</si>
  <si>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</si>
  <si>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</si>
  <si>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</si>
  <si>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</si>
  <si>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</si>
  <si>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</si>
  <si>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</si>
  <si>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</si>
  <si>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</si>
  <si>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</si>
  <si>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</si>
  <si>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</si>
  <si>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</si>
  <si>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</si>
  <si>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</si>
  <si>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</si>
  <si>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</si>
  <si>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</si>
  <si>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</si>
  <si>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</si>
  <si>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</si>
  <si>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</si>
  <si>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</si>
  <si>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</si>
  <si>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Broadcasting Standards Authority</t>
  </si>
  <si>
    <t>Belinda Moffat</t>
  </si>
  <si>
    <t>Institute of Directors - Annual subscription - IOD</t>
  </si>
  <si>
    <t>NZ Law Society Practicing Certification</t>
  </si>
  <si>
    <t>Professional development</t>
  </si>
  <si>
    <t xml:space="preserve">Stakeholder engagement </t>
  </si>
  <si>
    <t>Institute of Public Administration NZ - Effective engagement course</t>
  </si>
  <si>
    <t>St John - First aid course</t>
  </si>
  <si>
    <t>Terms of employment</t>
  </si>
  <si>
    <t xml:space="preserve">Sky TV basic </t>
  </si>
  <si>
    <t xml:space="preserve">Mobile phone plan and usage </t>
  </si>
  <si>
    <t>Mobile phone bill - BM reimbursement for roaming</t>
  </si>
  <si>
    <t xml:space="preserve">Internet NZ - NetHui conference </t>
  </si>
  <si>
    <t>SPADA conference</t>
  </si>
  <si>
    <t xml:space="preserve">SPADA of NZ membership </t>
  </si>
  <si>
    <t>TV Awards</t>
  </si>
  <si>
    <t>Conference fees</t>
  </si>
  <si>
    <t>IWD breakfast function</t>
  </si>
  <si>
    <t>NO INTERNATIONAL TRAVEL TO REPORT FOR 1 JULY 2019-30 JUNE 2020</t>
  </si>
  <si>
    <t>Flights</t>
  </si>
  <si>
    <t xml:space="preserve">Auckland </t>
  </si>
  <si>
    <t>Parking</t>
  </si>
  <si>
    <t>Wellington</t>
  </si>
  <si>
    <t>Rental Car</t>
  </si>
  <si>
    <t>Meals</t>
  </si>
  <si>
    <t>Parking for OFLC meeting</t>
  </si>
  <si>
    <t>Parking - Public Hall opening</t>
  </si>
  <si>
    <t>Parking - meeting with Minister</t>
  </si>
  <si>
    <t>Taxi</t>
  </si>
  <si>
    <t>Auckland</t>
  </si>
  <si>
    <t xml:space="preserve">Taxi </t>
  </si>
  <si>
    <t>Auckland broadcaster meeting</t>
  </si>
  <si>
    <t>SSC Meeting</t>
  </si>
  <si>
    <t>Stakeholder meeting</t>
  </si>
  <si>
    <t>Te Papa Function</t>
  </si>
  <si>
    <t>Human Rights Commission meeting</t>
  </si>
  <si>
    <t>Canadian regulator meeting</t>
  </si>
  <si>
    <t>OFLC workshop</t>
  </si>
  <si>
    <t>Meeting with board member</t>
  </si>
  <si>
    <t>MFAT meeting</t>
  </si>
  <si>
    <t>MCH meeting</t>
  </si>
  <si>
    <t>Internet NZ function</t>
  </si>
  <si>
    <t>Incidence response workshop</t>
  </si>
  <si>
    <t>Team function</t>
  </si>
  <si>
    <t>DIA meeting</t>
  </si>
  <si>
    <t>Lunch whilst in Auckland for broadcaster meetings</t>
  </si>
  <si>
    <t>Flight change cost - Auckland broadcaster meetings</t>
  </si>
  <si>
    <t>Rental Car for Auckland broadcaster meeting</t>
  </si>
  <si>
    <t>Wellington Airport parking - Auckland broadcaster meeting on 9 August 2019</t>
  </si>
  <si>
    <t>Wellington Airport parking - Auckland broadcaster meetings</t>
  </si>
  <si>
    <t>Wellington Airport parking - Auckland broadcaster presentation on 31 August 2019</t>
  </si>
  <si>
    <t xml:space="preserve"> Lunch during visit to Auckland for broadcaster meetings</t>
  </si>
  <si>
    <t>Chief Executives Meeting with MCH</t>
  </si>
  <si>
    <t xml:space="preserve">Parking for FST Conference </t>
  </si>
  <si>
    <t>Wellington Airport parking for Auckland broadcaster meetings</t>
  </si>
  <si>
    <t>Meals during Auckland broadcaster meetings visit</t>
  </si>
  <si>
    <t>Parking Nethui Conference</t>
  </si>
  <si>
    <t>Wellington Airport Parking for Auckland broadcasting meetings</t>
  </si>
  <si>
    <t>Breakfast during trip to Auckland for broadcaster meeting</t>
  </si>
  <si>
    <t>Breakfast during trip to Auckland for broadcaster meetings</t>
  </si>
  <si>
    <t>Taxi to broadcaster meetings</t>
  </si>
  <si>
    <t>Coffee for 2</t>
  </si>
  <si>
    <t>Parking for cross-agency meeting</t>
  </si>
  <si>
    <t>Parking for meeting with MCH</t>
  </si>
  <si>
    <t>Parking for meeting with DIA/Chief Censor</t>
  </si>
  <si>
    <t>Parking for SSC meeting - COVID plannning</t>
  </si>
  <si>
    <t>Parking for meeting with Chief Executives and MCH</t>
  </si>
  <si>
    <t>Auckland broadcaster meetings</t>
  </si>
  <si>
    <t>Auckland broadcaster meetings - 2 trips, one deferred to post COVID.</t>
  </si>
  <si>
    <t>Auckland broadcaster workshop and stakeholder function</t>
  </si>
  <si>
    <t>Auckland broadcaster presentation</t>
  </si>
  <si>
    <t xml:space="preserve">Stakeholder coffee meeting  </t>
  </si>
  <si>
    <t>Membership fees</t>
  </si>
  <si>
    <t>Professional practising certificate</t>
  </si>
  <si>
    <t xml:space="preserve">Training </t>
  </si>
  <si>
    <t>Phone and data costs</t>
  </si>
  <si>
    <t>Invitation to Gala Opening NZ Film Festival</t>
  </si>
  <si>
    <t>McCahon 100 Centenary Reception - Government House</t>
  </si>
  <si>
    <t>McCahon Trust</t>
  </si>
  <si>
    <t xml:space="preserve">WOW </t>
  </si>
  <si>
    <t>Deloitte</t>
  </si>
  <si>
    <t>Theatre</t>
  </si>
  <si>
    <t>Deloitte provides financial services to BSA as the virtual CFO - events suppotring local arts and culture</t>
  </si>
  <si>
    <t>Deloitte provides financial services to BSA as the virtual CFO - events supporting local arts and culture</t>
  </si>
  <si>
    <t>Select committee hearing parking</t>
  </si>
  <si>
    <t>Parking - select committee hearing</t>
  </si>
  <si>
    <t>Taxi - stakeholder meeting</t>
  </si>
  <si>
    <t>Select committee</t>
  </si>
  <si>
    <t>ICE Forum</t>
  </si>
  <si>
    <t>Taxi in lieu of assigned carpark being unavailable</t>
  </si>
  <si>
    <t>Auckland broadcaster meetings on 14 October 2019</t>
  </si>
  <si>
    <t xml:space="preserve">Auckland broadcaster meetings on 19-22 November 2019 </t>
  </si>
  <si>
    <t>Russell McVeagh</t>
  </si>
  <si>
    <t>Supporting Arts and Culture sector</t>
  </si>
  <si>
    <t>BSA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</si>
</sst>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15" fillId="0" borderId="0">
      <alignment vertical="center"/>
    </xf>
  </cellStyleXfs>
  <cellXfs count="191">
    <xf numFmtId="0" fontId="0" fillId="0" borderId="0" xfId="0"/>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21" fillId="11" borderId="4" xfId="0" applyFont="1" applyFill="1" applyBorder="1" applyAlignment="1" applyProtection="1">
      <alignment vertical="center" wrapText="1"/>
      <protection locked="0"/>
    </xf>
    <xf numFmtId="0" fontId="0" fillId="9" borderId="0" xfId="0" applyFill="1" applyProtection="1">
      <protection locked="0"/>
    </xf>
    <xf numFmtId="0" fontId="0" fillId="11" borderId="0" xfId="0" applyFill="1" applyProtection="1">
      <protection locked="0"/>
    </xf>
    <xf numFmtId="0" fontId="1" fillId="0" borderId="0" xfId="0" applyFont="1" applyFill="1" applyBorder="1" applyAlignment="1" applyProtection="1">
      <alignment vertical="center" wrapText="1"/>
    </xf>
    <xf numFmtId="0" fontId="0" fillId="0" borderId="0" xfId="0" applyFill="1" applyAlignment="1" applyProtection="1">
      <alignment wrapText="1"/>
      <protection locked="0"/>
    </xf>
    <xf numFmtId="0" fontId="0" fillId="0" borderId="0" xfId="0" applyFill="1" applyProtection="1"/>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urrency" xfId="2" builtinId="4"/>
    <cellStyle name="Hyperlink" xfId="1" builtinId="8"/>
    <cellStyle name="Normal" xfId="0" builtinId="0"/>
    <cellStyle name="Normal 2" xfId="3"/>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49" zoomScaleNormal="100" workbookViewId="0">
      <selection activeCell="A20" sqref="A20"/>
    </sheetView>
  </sheetViews>
  <sheetFormatPr defaultColWidth="0" defaultRowHeight="14.25" zeroHeight="1" x14ac:dyDescent="0.2"/>
  <cols>
    <col min="1" max="1" width="219.28515625" style="67" customWidth="1"/>
    <col min="2" max="2" width="33.28515625" style="66" customWidth="1"/>
    <col min="3" max="16384" width="8.7109375" style="15" hidden="1"/>
  </cols>
  <sheetData>
    <row r="1" spans="1:2" ht="23.25" customHeight="1" x14ac:dyDescent="0.2">
      <c r="A1" s="65" t="s">
        <v>0</v>
      </c>
    </row>
    <row r="2" spans="1:2" ht="33" customHeight="1" x14ac:dyDescent="0.2">
      <c r="A2" s="129" t="s">
        <v>1</v>
      </c>
    </row>
    <row r="3" spans="1:2" ht="17.25" customHeight="1" x14ac:dyDescent="0.2"/>
    <row r="4" spans="1:2" ht="23.25" customHeight="1" x14ac:dyDescent="0.2">
      <c r="A4" s="153" t="s">
        <v>2</v>
      </c>
    </row>
    <row r="5" spans="1:2" ht="17.25" customHeight="1" x14ac:dyDescent="0.2"/>
    <row r="6" spans="1:2" ht="23.25" customHeight="1" x14ac:dyDescent="0.2">
      <c r="A6" s="68" t="s">
        <v>3</v>
      </c>
    </row>
    <row r="7" spans="1:2" ht="17.25" customHeight="1" x14ac:dyDescent="0.2">
      <c r="A7" s="69" t="s">
        <v>4</v>
      </c>
    </row>
    <row r="8" spans="1:2" ht="17.25" customHeight="1" x14ac:dyDescent="0.2">
      <c r="A8" s="70" t="s">
        <v>5</v>
      </c>
    </row>
    <row r="9" spans="1:2" ht="17.25" customHeight="1" x14ac:dyDescent="0.2">
      <c r="A9" s="70"/>
    </row>
    <row r="10" spans="1:2" ht="23.25" customHeight="1" x14ac:dyDescent="0.2">
      <c r="A10" s="68" t="s">
        <v>6</v>
      </c>
      <c r="B10" s="102" t="s">
        <v>7</v>
      </c>
    </row>
    <row r="11" spans="1:2" ht="17.25" customHeight="1" x14ac:dyDescent="0.2">
      <c r="A11" s="71" t="s">
        <v>8</v>
      </c>
    </row>
    <row r="12" spans="1:2" ht="17.25" customHeight="1" x14ac:dyDescent="0.2">
      <c r="A12" s="70" t="s">
        <v>9</v>
      </c>
    </row>
    <row r="13" spans="1:2" ht="17.25" customHeight="1" x14ac:dyDescent="0.2">
      <c r="A13" s="70" t="s">
        <v>10</v>
      </c>
    </row>
    <row r="14" spans="1:2" ht="17.25" customHeight="1" x14ac:dyDescent="0.2">
      <c r="A14" s="72" t="s">
        <v>11</v>
      </c>
    </row>
    <row r="15" spans="1:2" ht="17.25" customHeight="1" x14ac:dyDescent="0.2">
      <c r="A15" s="70" t="s">
        <v>12</v>
      </c>
    </row>
    <row r="16" spans="1:2" ht="17.25" customHeight="1" x14ac:dyDescent="0.2">
      <c r="A16" s="70"/>
    </row>
    <row r="17" spans="1:1" ht="23.25" customHeight="1" x14ac:dyDescent="0.2">
      <c r="A17" s="68" t="s">
        <v>13</v>
      </c>
    </row>
    <row r="18" spans="1:1" ht="17.25" customHeight="1" x14ac:dyDescent="0.2">
      <c r="A18" s="72" t="s">
        <v>14</v>
      </c>
    </row>
    <row r="19" spans="1:1" ht="17.25" customHeight="1" x14ac:dyDescent="0.2">
      <c r="A19" s="72" t="s">
        <v>15</v>
      </c>
    </row>
    <row r="20" spans="1:1" ht="17.25" customHeight="1" x14ac:dyDescent="0.2">
      <c r="A20" s="98" t="s">
        <v>16</v>
      </c>
    </row>
    <row r="21" spans="1:1" ht="17.25" customHeight="1" x14ac:dyDescent="0.2">
      <c r="A21" s="73"/>
    </row>
    <row r="22" spans="1:1" ht="23.25" customHeight="1" x14ac:dyDescent="0.2">
      <c r="A22" s="68" t="s">
        <v>17</v>
      </c>
    </row>
    <row r="23" spans="1:1" ht="17.25" customHeight="1" x14ac:dyDescent="0.2">
      <c r="A23" s="73" t="s">
        <v>18</v>
      </c>
    </row>
    <row r="24" spans="1:1" ht="17.25" customHeight="1" x14ac:dyDescent="0.2">
      <c r="A24" s="73"/>
    </row>
    <row r="25" spans="1:1" ht="23.25" customHeight="1" x14ac:dyDescent="0.2">
      <c r="A25" s="68" t="s">
        <v>19</v>
      </c>
    </row>
    <row r="26" spans="1:1" ht="17.25" customHeight="1" x14ac:dyDescent="0.2">
      <c r="A26" s="74" t="s">
        <v>20</v>
      </c>
    </row>
    <row r="27" spans="1:1" ht="32.25" customHeight="1" x14ac:dyDescent="0.2">
      <c r="A27" s="72" t="s">
        <v>21</v>
      </c>
    </row>
    <row r="28" spans="1:1" ht="17.25" customHeight="1" x14ac:dyDescent="0.2">
      <c r="A28" s="74" t="s">
        <v>22</v>
      </c>
    </row>
    <row r="29" spans="1:1" ht="32.25" customHeight="1" x14ac:dyDescent="0.2">
      <c r="A29" s="72" t="s">
        <v>23</v>
      </c>
    </row>
    <row r="30" spans="1:1" ht="17.25" customHeight="1" x14ac:dyDescent="0.2">
      <c r="A30" s="74" t="s">
        <v>24</v>
      </c>
    </row>
    <row r="31" spans="1:1" ht="17.25" customHeight="1" x14ac:dyDescent="0.2">
      <c r="A31" s="72" t="s">
        <v>25</v>
      </c>
    </row>
    <row r="32" spans="1:1" ht="17.25" customHeight="1" x14ac:dyDescent="0.2">
      <c r="A32" s="74" t="s">
        <v>26</v>
      </c>
    </row>
    <row r="33" spans="1:1" ht="32.25" customHeight="1" x14ac:dyDescent="0.2">
      <c r="A33" s="75" t="s">
        <v>27</v>
      </c>
    </row>
    <row r="34" spans="1:1" ht="32.25" customHeight="1" x14ac:dyDescent="0.2">
      <c r="A34" s="76" t="s">
        <v>28</v>
      </c>
    </row>
    <row r="35" spans="1:1" ht="17.25" customHeight="1" x14ac:dyDescent="0.2">
      <c r="A35" s="74" t="s">
        <v>29</v>
      </c>
    </row>
    <row r="36" spans="1:1" ht="32.25" customHeight="1" x14ac:dyDescent="0.2">
      <c r="A36" s="72" t="s">
        <v>30</v>
      </c>
    </row>
    <row r="37" spans="1:1" ht="32.25" customHeight="1" x14ac:dyDescent="0.2">
      <c r="A37" s="75" t="s">
        <v>31</v>
      </c>
    </row>
    <row r="38" spans="1:1" ht="32.25" customHeight="1" x14ac:dyDescent="0.2">
      <c r="A38" s="72" t="s">
        <v>32</v>
      </c>
    </row>
    <row r="39" spans="1:1" ht="17.25" customHeight="1" x14ac:dyDescent="0.2">
      <c r="A39" s="76"/>
    </row>
    <row r="40" spans="1:1" ht="22.5" customHeight="1" x14ac:dyDescent="0.2">
      <c r="A40" s="68" t="s">
        <v>33</v>
      </c>
    </row>
    <row r="41" spans="1:1" ht="17.25" customHeight="1" x14ac:dyDescent="0.2">
      <c r="A41" s="81" t="s">
        <v>34</v>
      </c>
    </row>
    <row r="42" spans="1:1" ht="17.25" customHeight="1" x14ac:dyDescent="0.2">
      <c r="A42" s="77" t="s">
        <v>35</v>
      </c>
    </row>
    <row r="43" spans="1:1" ht="17.25" customHeight="1" x14ac:dyDescent="0.2">
      <c r="A43" s="78" t="s">
        <v>36</v>
      </c>
    </row>
    <row r="44" spans="1:1" ht="32.25" customHeight="1" x14ac:dyDescent="0.2">
      <c r="A44" s="78" t="s">
        <v>37</v>
      </c>
    </row>
    <row r="45" spans="1:1" ht="32.25" customHeight="1" x14ac:dyDescent="0.2">
      <c r="A45" s="78" t="s">
        <v>38</v>
      </c>
    </row>
    <row r="46" spans="1:1" ht="17.25" customHeight="1" x14ac:dyDescent="0.2">
      <c r="A46" s="79" t="s">
        <v>39</v>
      </c>
    </row>
    <row r="47" spans="1:1" ht="32.25" customHeight="1" x14ac:dyDescent="0.2">
      <c r="A47" s="75" t="s">
        <v>40</v>
      </c>
    </row>
    <row r="48" spans="1:1" ht="32.25" customHeight="1" x14ac:dyDescent="0.2">
      <c r="A48" s="75" t="s">
        <v>41</v>
      </c>
    </row>
    <row r="49" spans="1:1" ht="32.25" customHeight="1" x14ac:dyDescent="0.2">
      <c r="A49" s="78" t="s">
        <v>42</v>
      </c>
    </row>
    <row r="50" spans="1:1" ht="17.25" customHeight="1" x14ac:dyDescent="0.2">
      <c r="A50" s="78" t="s">
        <v>43</v>
      </c>
    </row>
    <row r="51" spans="1:1" ht="17.25" customHeight="1" x14ac:dyDescent="0.2">
      <c r="A51" s="78" t="s">
        <v>44</v>
      </c>
    </row>
    <row r="52" spans="1:1" ht="17.25" customHeight="1" x14ac:dyDescent="0.2">
      <c r="A52" s="78"/>
    </row>
    <row r="53" spans="1:1" ht="22.5" customHeight="1" x14ac:dyDescent="0.2">
      <c r="A53" s="68" t="s">
        <v>45</v>
      </c>
    </row>
    <row r="54" spans="1:1" ht="32.25" customHeight="1" x14ac:dyDescent="0.2">
      <c r="A54" s="139" t="s">
        <v>46</v>
      </c>
    </row>
    <row r="55" spans="1:1" ht="17.25" customHeight="1" x14ac:dyDescent="0.2">
      <c r="A55" s="80" t="s">
        <v>47</v>
      </c>
    </row>
    <row r="56" spans="1:1" ht="17.25" customHeight="1" x14ac:dyDescent="0.2">
      <c r="A56" s="81" t="s">
        <v>48</v>
      </c>
    </row>
    <row r="57" spans="1:1" ht="17.25" customHeight="1" x14ac:dyDescent="0.2">
      <c r="A57" s="98" t="s">
        <v>49</v>
      </c>
    </row>
    <row r="58" spans="1:1" ht="17.25" customHeight="1" x14ac:dyDescent="0.2">
      <c r="A58" s="82" t="s">
        <v>50</v>
      </c>
    </row>
    <row r="59" spans="1:1" x14ac:dyDescent="0.2"/>
    <row r="60" spans="1:1" hidden="1" x14ac:dyDescent="0.2"/>
    <row r="61" spans="1:1" hidden="1" x14ac:dyDescent="0.2">
      <c r="A61" s="83"/>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7" sqref="G7"/>
    </sheetView>
  </sheetViews>
  <sheetFormatPr defaultColWidth="0" defaultRowHeight="12.75" zeroHeight="1" x14ac:dyDescent="0.2"/>
  <cols>
    <col min="1" max="1" width="35.7109375" style="15" customWidth="1"/>
    <col min="2" max="2" width="21.5703125" style="15" customWidth="1"/>
    <col min="3" max="3" width="33.5703125" style="15" customWidth="1"/>
    <col min="4" max="4" width="4.42578125" style="15" customWidth="1"/>
    <col min="5" max="5" width="29" style="15" customWidth="1"/>
    <col min="6" max="6" width="19" style="15" customWidth="1"/>
    <col min="7" max="7" width="42" style="15" customWidth="1"/>
    <col min="8" max="11" width="9.140625" style="15" hidden="1" customWidth="1"/>
    <col min="12" max="16384" width="9.140625" style="15" hidden="1"/>
  </cols>
  <sheetData>
    <row r="1" spans="1:11" ht="26.25" customHeight="1" x14ac:dyDescent="0.2">
      <c r="A1" s="174" t="s">
        <v>51</v>
      </c>
      <c r="B1" s="174"/>
      <c r="C1" s="174"/>
      <c r="D1" s="174"/>
      <c r="E1" s="174"/>
      <c r="F1" s="174"/>
      <c r="G1" s="45"/>
      <c r="H1" s="45"/>
      <c r="I1" s="45"/>
      <c r="J1" s="45"/>
      <c r="K1" s="45"/>
    </row>
    <row r="2" spans="1:11" ht="21" customHeight="1" x14ac:dyDescent="0.2">
      <c r="A2" s="3" t="s">
        <v>52</v>
      </c>
      <c r="B2" s="175" t="s">
        <v>169</v>
      </c>
      <c r="C2" s="175"/>
      <c r="D2" s="175"/>
      <c r="E2" s="175"/>
      <c r="F2" s="175"/>
      <c r="G2" s="45"/>
      <c r="H2" s="45"/>
      <c r="I2" s="45"/>
      <c r="J2" s="45"/>
      <c r="K2" s="45"/>
    </row>
    <row r="3" spans="1:11" ht="21" customHeight="1" x14ac:dyDescent="0.2">
      <c r="A3" s="3" t="s">
        <v>53</v>
      </c>
      <c r="B3" s="175" t="s">
        <v>170</v>
      </c>
      <c r="C3" s="175"/>
      <c r="D3" s="175"/>
      <c r="E3" s="175"/>
      <c r="F3" s="175"/>
      <c r="G3" s="45"/>
      <c r="H3" s="45"/>
      <c r="I3" s="45"/>
      <c r="J3" s="45"/>
      <c r="K3" s="45"/>
    </row>
    <row r="4" spans="1:11" ht="21" customHeight="1" x14ac:dyDescent="0.2">
      <c r="A4" s="3" t="s">
        <v>54</v>
      </c>
      <c r="B4" s="176">
        <v>43647</v>
      </c>
      <c r="C4" s="176"/>
      <c r="D4" s="176"/>
      <c r="E4" s="176"/>
      <c r="F4" s="176"/>
      <c r="G4" s="45"/>
      <c r="H4" s="45"/>
      <c r="I4" s="45"/>
      <c r="J4" s="45"/>
      <c r="K4" s="45"/>
    </row>
    <row r="5" spans="1:11" ht="21" customHeight="1" x14ac:dyDescent="0.2">
      <c r="A5" s="3" t="s">
        <v>55</v>
      </c>
      <c r="B5" s="176">
        <v>44012</v>
      </c>
      <c r="C5" s="176"/>
      <c r="D5" s="176"/>
      <c r="E5" s="176"/>
      <c r="F5" s="176"/>
      <c r="G5" s="45"/>
      <c r="H5" s="45"/>
      <c r="I5" s="45"/>
      <c r="J5" s="45"/>
      <c r="K5" s="45"/>
    </row>
    <row r="6" spans="1:11" ht="21" customHeight="1" x14ac:dyDescent="0.2">
      <c r="A6" s="3" t="s">
        <v>56</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33"/>
      <c r="H6" s="45"/>
      <c r="I6" s="45"/>
      <c r="J6" s="45"/>
      <c r="K6" s="45"/>
    </row>
    <row r="7" spans="1:11" ht="21" customHeight="1" x14ac:dyDescent="0.2">
      <c r="A7" s="3" t="s">
        <v>57</v>
      </c>
      <c r="B7" s="172" t="s">
        <v>89</v>
      </c>
      <c r="C7" s="172"/>
      <c r="D7" s="172"/>
      <c r="E7" s="172"/>
      <c r="F7" s="172"/>
      <c r="G7" s="33"/>
      <c r="H7" s="45"/>
      <c r="I7" s="45"/>
      <c r="J7" s="45"/>
      <c r="K7" s="45"/>
    </row>
    <row r="8" spans="1:11" ht="21" customHeight="1" x14ac:dyDescent="0.2">
      <c r="A8" s="3" t="s">
        <v>59</v>
      </c>
      <c r="B8" s="172" t="s">
        <v>263</v>
      </c>
      <c r="C8" s="172"/>
      <c r="D8" s="172"/>
      <c r="E8" s="172"/>
      <c r="F8" s="172"/>
      <c r="G8" s="33"/>
      <c r="H8" s="45"/>
      <c r="I8" s="45"/>
      <c r="J8" s="45"/>
      <c r="K8" s="45"/>
    </row>
    <row r="9" spans="1:11" ht="66.75" customHeight="1" x14ac:dyDescent="0.2">
      <c r="A9" s="171" t="s">
        <v>60</v>
      </c>
      <c r="B9" s="171"/>
      <c r="C9" s="171"/>
      <c r="D9" s="171"/>
      <c r="E9" s="171"/>
      <c r="F9" s="171"/>
      <c r="G9" s="33"/>
      <c r="H9" s="45"/>
      <c r="I9" s="45"/>
      <c r="J9" s="45"/>
      <c r="K9" s="45"/>
    </row>
    <row r="10" spans="1:11" s="128" customFormat="1" ht="36" customHeight="1" x14ac:dyDescent="0.2">
      <c r="A10" s="122" t="s">
        <v>61</v>
      </c>
      <c r="B10" s="123" t="s">
        <v>62</v>
      </c>
      <c r="C10" s="123" t="s">
        <v>63</v>
      </c>
      <c r="D10" s="124"/>
      <c r="E10" s="125" t="s">
        <v>29</v>
      </c>
      <c r="F10" s="126" t="s">
        <v>64</v>
      </c>
      <c r="G10" s="127"/>
      <c r="H10" s="127"/>
      <c r="I10" s="127"/>
      <c r="J10" s="127"/>
      <c r="K10" s="127"/>
    </row>
    <row r="11" spans="1:11" ht="27.75" customHeight="1" x14ac:dyDescent="0.2">
      <c r="A11" s="9" t="s">
        <v>65</v>
      </c>
      <c r="B11" s="91">
        <f>B15+B16+B17</f>
        <v>5559.0300000000007</v>
      </c>
      <c r="C11" s="99" t="str">
        <f>IF(Travel!B6="",A34,Travel!B6)</f>
        <v>Figures exclude GST</v>
      </c>
      <c r="D11" s="7"/>
      <c r="E11" s="9" t="s">
        <v>66</v>
      </c>
      <c r="F11" s="53">
        <f>'Gifts and benefits'!C18</f>
        <v>4</v>
      </c>
      <c r="G11" s="46"/>
      <c r="H11" s="46"/>
      <c r="I11" s="46"/>
      <c r="J11" s="46"/>
      <c r="K11" s="46"/>
    </row>
    <row r="12" spans="1:11" ht="27.75" customHeight="1" x14ac:dyDescent="0.2">
      <c r="A12" s="9" t="s">
        <v>24</v>
      </c>
      <c r="B12" s="91">
        <f>Hospitality!B16</f>
        <v>24.35</v>
      </c>
      <c r="C12" s="99" t="str">
        <f>IF(Hospitality!B6="",A34,Hospitality!B6)</f>
        <v>Figures exclude GST</v>
      </c>
      <c r="D12" s="7"/>
      <c r="E12" s="9" t="s">
        <v>67</v>
      </c>
      <c r="F12" s="53">
        <f>'Gifts and benefits'!C19</f>
        <v>3</v>
      </c>
      <c r="G12" s="46"/>
      <c r="H12" s="46"/>
      <c r="I12" s="46"/>
      <c r="J12" s="46"/>
      <c r="K12" s="46"/>
    </row>
    <row r="13" spans="1:11" ht="27.75" customHeight="1" x14ac:dyDescent="0.2">
      <c r="A13" s="9" t="s">
        <v>68</v>
      </c>
      <c r="B13" s="91">
        <f>'All other expenses'!B48</f>
        <v>4023.130000000001</v>
      </c>
      <c r="C13" s="99" t="str">
        <f>IF('All other expenses'!B6="",A34,'All other expenses'!B6)</f>
        <v>Figures exclude GST</v>
      </c>
      <c r="D13" s="7"/>
      <c r="E13" s="9" t="s">
        <v>69</v>
      </c>
      <c r="F13" s="53">
        <f>'Gifts and benefits'!C20</f>
        <v>1</v>
      </c>
      <c r="G13" s="45"/>
      <c r="H13" s="45"/>
      <c r="I13" s="45"/>
      <c r="J13" s="45"/>
      <c r="K13" s="45"/>
    </row>
    <row r="14" spans="1:11" ht="12.75" customHeight="1" x14ac:dyDescent="0.2">
      <c r="A14" s="8"/>
      <c r="B14" s="92"/>
      <c r="C14" s="100"/>
      <c r="D14" s="54"/>
      <c r="E14" s="7"/>
      <c r="F14" s="55"/>
      <c r="G14" s="25"/>
      <c r="H14" s="25"/>
      <c r="I14" s="25"/>
      <c r="J14" s="25"/>
      <c r="K14" s="25"/>
    </row>
    <row r="15" spans="1:11" ht="27.75" customHeight="1" x14ac:dyDescent="0.2">
      <c r="A15" s="10" t="s">
        <v>70</v>
      </c>
      <c r="B15" s="93">
        <f>Travel!B15</f>
        <v>0</v>
      </c>
      <c r="C15" s="101" t="str">
        <f>C11</f>
        <v>Figures exclude GST</v>
      </c>
      <c r="D15" s="7"/>
      <c r="E15" s="7"/>
      <c r="F15" s="55"/>
      <c r="G15" s="45"/>
      <c r="H15" s="45"/>
      <c r="I15" s="45"/>
      <c r="J15" s="45"/>
      <c r="K15" s="45"/>
    </row>
    <row r="16" spans="1:11" ht="27.75" customHeight="1" x14ac:dyDescent="0.2">
      <c r="A16" s="10" t="s">
        <v>71</v>
      </c>
      <c r="B16" s="93">
        <f>Travel!B63</f>
        <v>5163.5800000000008</v>
      </c>
      <c r="C16" s="101" t="str">
        <f>C11</f>
        <v>Figures exclude GST</v>
      </c>
      <c r="D16" s="56"/>
      <c r="E16" s="7"/>
      <c r="F16" s="57"/>
      <c r="G16" s="45"/>
      <c r="H16" s="45"/>
      <c r="I16" s="45"/>
      <c r="J16" s="45"/>
      <c r="K16" s="45"/>
    </row>
    <row r="17" spans="1:11" ht="27.75" customHeight="1" x14ac:dyDescent="0.2">
      <c r="A17" s="10" t="s">
        <v>72</v>
      </c>
      <c r="B17" s="93">
        <f>Travel!B110</f>
        <v>395.45000000000005</v>
      </c>
      <c r="C17" s="101" t="str">
        <f>C11</f>
        <v>Figures exclude GST</v>
      </c>
      <c r="D17" s="7"/>
      <c r="E17" s="7"/>
      <c r="F17" s="57"/>
      <c r="G17" s="45"/>
      <c r="H17" s="45"/>
      <c r="I17" s="45"/>
      <c r="J17" s="45"/>
      <c r="K17" s="45"/>
    </row>
    <row r="18" spans="1:11" ht="27.75" customHeight="1" x14ac:dyDescent="0.2">
      <c r="A18" s="26"/>
      <c r="B18" s="21"/>
      <c r="C18" s="26"/>
      <c r="D18" s="6"/>
      <c r="E18" s="6"/>
      <c r="F18" s="58"/>
      <c r="G18" s="59"/>
      <c r="H18" s="59"/>
      <c r="I18" s="59"/>
      <c r="J18" s="59"/>
      <c r="K18" s="59"/>
    </row>
    <row r="19" spans="1:11" x14ac:dyDescent="0.2">
      <c r="A19" s="49" t="s">
        <v>73</v>
      </c>
      <c r="B19" s="24"/>
      <c r="C19" s="25"/>
      <c r="D19" s="26"/>
      <c r="E19" s="26"/>
      <c r="F19" s="26"/>
      <c r="G19" s="26"/>
      <c r="H19" s="26"/>
      <c r="I19" s="26"/>
      <c r="J19" s="26"/>
      <c r="K19" s="26"/>
    </row>
    <row r="20" spans="1:11" x14ac:dyDescent="0.2">
      <c r="A20" s="22" t="s">
        <v>74</v>
      </c>
      <c r="B20" s="50"/>
      <c r="C20" s="50"/>
      <c r="D20" s="25"/>
      <c r="E20" s="25"/>
      <c r="F20" s="25"/>
      <c r="G20" s="26"/>
      <c r="H20" s="26"/>
      <c r="I20" s="26"/>
      <c r="J20" s="26"/>
      <c r="K20" s="26"/>
    </row>
    <row r="21" spans="1:11" ht="12.6" customHeight="1" x14ac:dyDescent="0.2">
      <c r="A21" s="22" t="s">
        <v>75</v>
      </c>
      <c r="B21" s="50"/>
      <c r="C21" s="50"/>
      <c r="D21" s="19"/>
      <c r="E21" s="26"/>
      <c r="F21" s="26"/>
      <c r="G21" s="26"/>
      <c r="H21" s="26"/>
      <c r="I21" s="26"/>
      <c r="J21" s="26"/>
      <c r="K21" s="26"/>
    </row>
    <row r="22" spans="1:11" ht="12.6" customHeight="1" x14ac:dyDescent="0.2">
      <c r="A22" s="22" t="s">
        <v>76</v>
      </c>
      <c r="B22" s="50"/>
      <c r="C22" s="50"/>
      <c r="D22" s="19"/>
      <c r="E22" s="26"/>
      <c r="F22" s="26"/>
      <c r="G22" s="26"/>
      <c r="H22" s="26"/>
      <c r="I22" s="26"/>
      <c r="J22" s="26"/>
      <c r="K22" s="26"/>
    </row>
    <row r="23" spans="1:11" ht="12.6" customHeight="1" x14ac:dyDescent="0.2">
      <c r="A23" s="22" t="s">
        <v>77</v>
      </c>
      <c r="B23" s="50"/>
      <c r="C23" s="50"/>
      <c r="D23" s="19"/>
      <c r="E23" s="26"/>
      <c r="F23" s="26"/>
      <c r="G23" s="26"/>
      <c r="H23" s="26"/>
      <c r="I23" s="26"/>
      <c r="J23" s="26"/>
      <c r="K23" s="26"/>
    </row>
    <row r="24" spans="1:11" x14ac:dyDescent="0.2">
      <c r="A24" s="39"/>
      <c r="B24" s="26"/>
      <c r="C24" s="26"/>
      <c r="D24" s="26"/>
      <c r="E24" s="26"/>
      <c r="F24" s="45"/>
      <c r="G24" s="45"/>
      <c r="H24" s="45"/>
      <c r="I24" s="45"/>
      <c r="J24" s="45"/>
      <c r="K24" s="45"/>
    </row>
    <row r="25" spans="1:11" hidden="1" x14ac:dyDescent="0.2">
      <c r="A25" s="13" t="s">
        <v>78</v>
      </c>
      <c r="B25" s="14"/>
      <c r="C25" s="14"/>
      <c r="D25" s="14"/>
      <c r="E25" s="14"/>
      <c r="F25" s="14"/>
      <c r="G25" s="45"/>
      <c r="H25" s="45"/>
      <c r="I25" s="45"/>
      <c r="J25" s="45"/>
      <c r="K25" s="45"/>
    </row>
    <row r="26" spans="1:11" ht="12.75" hidden="1" customHeight="1" x14ac:dyDescent="0.2">
      <c r="A26" s="12" t="s">
        <v>79</v>
      </c>
      <c r="B26" s="5"/>
      <c r="C26" s="5"/>
      <c r="D26" s="12"/>
      <c r="E26" s="12"/>
      <c r="F26" s="12"/>
      <c r="G26" s="45"/>
      <c r="H26" s="45"/>
      <c r="I26" s="45"/>
      <c r="J26" s="45"/>
      <c r="K26" s="45"/>
    </row>
    <row r="27" spans="1:11" hidden="1" x14ac:dyDescent="0.2">
      <c r="A27" s="11" t="s">
        <v>80</v>
      </c>
      <c r="B27" s="11"/>
      <c r="C27" s="11"/>
      <c r="D27" s="11"/>
      <c r="E27" s="11"/>
      <c r="F27" s="11"/>
      <c r="G27" s="45"/>
      <c r="H27" s="45"/>
      <c r="I27" s="45"/>
      <c r="J27" s="45"/>
      <c r="K27" s="45"/>
    </row>
    <row r="28" spans="1:11" hidden="1" x14ac:dyDescent="0.2">
      <c r="A28" s="11" t="s">
        <v>81</v>
      </c>
      <c r="B28" s="11"/>
      <c r="C28" s="11"/>
      <c r="D28" s="11"/>
      <c r="E28" s="11"/>
      <c r="F28" s="11"/>
      <c r="G28" s="45"/>
      <c r="H28" s="45"/>
      <c r="I28" s="45"/>
      <c r="J28" s="45"/>
      <c r="K28" s="45"/>
    </row>
    <row r="29" spans="1:11" hidden="1" x14ac:dyDescent="0.2">
      <c r="A29" s="12" t="s">
        <v>82</v>
      </c>
      <c r="B29" s="12"/>
      <c r="C29" s="12"/>
      <c r="D29" s="12"/>
      <c r="E29" s="12"/>
      <c r="F29" s="12"/>
      <c r="G29" s="45"/>
      <c r="H29" s="45"/>
      <c r="I29" s="45"/>
      <c r="J29" s="45"/>
      <c r="K29" s="45"/>
    </row>
    <row r="30" spans="1:11" hidden="1" x14ac:dyDescent="0.2">
      <c r="A30" s="12" t="s">
        <v>83</v>
      </c>
      <c r="B30" s="12"/>
      <c r="C30" s="12"/>
      <c r="D30" s="12"/>
      <c r="E30" s="12"/>
      <c r="F30" s="12"/>
      <c r="G30" s="45"/>
      <c r="H30" s="45"/>
      <c r="I30" s="45"/>
      <c r="J30" s="45"/>
      <c r="K30" s="45"/>
    </row>
    <row r="31" spans="1:11" hidden="1" x14ac:dyDescent="0.2">
      <c r="A31" s="11" t="s">
        <v>84</v>
      </c>
      <c r="B31" s="11"/>
      <c r="C31" s="11"/>
      <c r="D31" s="11"/>
      <c r="E31" s="11"/>
      <c r="F31" s="11"/>
      <c r="G31" s="45"/>
      <c r="H31" s="45"/>
      <c r="I31" s="45"/>
      <c r="J31" s="45"/>
      <c r="K31" s="45"/>
    </row>
    <row r="32" spans="1:11" hidden="1" x14ac:dyDescent="0.2">
      <c r="A32" s="11" t="s">
        <v>85</v>
      </c>
      <c r="B32" s="11"/>
      <c r="C32" s="11"/>
      <c r="D32" s="11"/>
      <c r="E32" s="11"/>
      <c r="F32" s="11"/>
      <c r="G32" s="45"/>
      <c r="H32" s="45"/>
      <c r="I32" s="45"/>
      <c r="J32" s="45"/>
      <c r="K32" s="45"/>
    </row>
    <row r="33" spans="1:11" hidden="1" x14ac:dyDescent="0.2">
      <c r="A33" s="11" t="s">
        <v>86</v>
      </c>
      <c r="B33" s="11"/>
      <c r="C33" s="11"/>
      <c r="D33" s="11"/>
      <c r="E33" s="11"/>
      <c r="F33" s="11"/>
      <c r="G33" s="45"/>
      <c r="H33" s="45"/>
      <c r="I33" s="45"/>
      <c r="J33" s="45"/>
      <c r="K33" s="45"/>
    </row>
    <row r="34" spans="1:11" hidden="1" x14ac:dyDescent="0.2">
      <c r="A34" s="12" t="s">
        <v>87</v>
      </c>
      <c r="B34" s="12"/>
      <c r="C34" s="12"/>
      <c r="D34" s="12"/>
      <c r="E34" s="12"/>
      <c r="F34" s="12"/>
      <c r="G34" s="45"/>
      <c r="H34" s="45"/>
      <c r="I34" s="45"/>
      <c r="J34" s="45"/>
      <c r="K34" s="45"/>
    </row>
    <row r="35" spans="1:11" hidden="1" x14ac:dyDescent="0.2">
      <c r="A35" s="12" t="s">
        <v>88</v>
      </c>
      <c r="B35" s="12"/>
      <c r="C35" s="12"/>
      <c r="D35" s="12"/>
      <c r="E35" s="12"/>
      <c r="F35" s="12"/>
      <c r="G35" s="45"/>
      <c r="H35" s="45"/>
      <c r="I35" s="45"/>
      <c r="J35" s="45"/>
      <c r="K35" s="45"/>
    </row>
    <row r="36" spans="1:11" hidden="1" x14ac:dyDescent="0.2">
      <c r="A36" s="96" t="s">
        <v>58</v>
      </c>
      <c r="B36" s="95"/>
      <c r="C36" s="95"/>
      <c r="D36" s="95"/>
      <c r="E36" s="95"/>
      <c r="F36" s="95"/>
      <c r="G36" s="45"/>
      <c r="H36" s="45"/>
      <c r="I36" s="45"/>
      <c r="J36" s="45"/>
      <c r="K36" s="45"/>
    </row>
    <row r="37" spans="1:11" hidden="1" x14ac:dyDescent="0.2">
      <c r="A37" s="96" t="s">
        <v>89</v>
      </c>
      <c r="B37" s="95"/>
      <c r="C37" s="95"/>
      <c r="D37" s="95"/>
      <c r="E37" s="95"/>
      <c r="F37" s="95"/>
      <c r="G37" s="45"/>
      <c r="H37" s="45"/>
      <c r="I37" s="45"/>
      <c r="J37" s="45"/>
      <c r="K37" s="45"/>
    </row>
    <row r="38" spans="1:11" hidden="1" x14ac:dyDescent="0.2">
      <c r="A38" s="96" t="s">
        <v>168</v>
      </c>
      <c r="B38" s="95"/>
      <c r="C38" s="95"/>
      <c r="D38" s="95"/>
      <c r="E38" s="95"/>
      <c r="F38" s="95"/>
      <c r="G38" s="45"/>
      <c r="H38" s="45"/>
      <c r="I38" s="45"/>
      <c r="J38" s="45"/>
      <c r="K38" s="45"/>
    </row>
    <row r="39" spans="1:11" hidden="1" x14ac:dyDescent="0.2">
      <c r="A39" s="60" t="s">
        <v>90</v>
      </c>
      <c r="B39" s="4"/>
      <c r="C39" s="4"/>
      <c r="D39" s="4"/>
      <c r="E39" s="4"/>
      <c r="F39" s="4"/>
      <c r="G39" s="45"/>
      <c r="H39" s="45"/>
      <c r="I39" s="45"/>
      <c r="J39" s="45"/>
      <c r="K39" s="45"/>
    </row>
    <row r="40" spans="1:11" hidden="1" x14ac:dyDescent="0.2">
      <c r="A40" s="61" t="s">
        <v>91</v>
      </c>
      <c r="B40" s="4"/>
      <c r="C40" s="4"/>
      <c r="D40" s="4"/>
      <c r="E40" s="4"/>
      <c r="F40" s="4"/>
      <c r="G40" s="45"/>
      <c r="H40" s="45"/>
      <c r="I40" s="45"/>
      <c r="J40" s="45"/>
      <c r="K40" s="45"/>
    </row>
    <row r="41" spans="1:11" hidden="1" x14ac:dyDescent="0.2">
      <c r="A41" s="61" t="s">
        <v>92</v>
      </c>
      <c r="B41" s="4"/>
      <c r="C41" s="4"/>
      <c r="D41" s="4"/>
      <c r="E41" s="4"/>
      <c r="F41" s="4"/>
      <c r="G41" s="45"/>
      <c r="H41" s="45"/>
      <c r="I41" s="45"/>
      <c r="J41" s="45"/>
      <c r="K41" s="45"/>
    </row>
    <row r="42" spans="1:11" hidden="1" x14ac:dyDescent="0.2">
      <c r="A42" s="61" t="s">
        <v>93</v>
      </c>
      <c r="B42" s="4"/>
      <c r="C42" s="4"/>
      <c r="D42" s="4"/>
      <c r="E42" s="4"/>
      <c r="F42" s="4"/>
      <c r="G42" s="45"/>
      <c r="H42" s="45"/>
      <c r="I42" s="45"/>
      <c r="J42" s="45"/>
      <c r="K42" s="45"/>
    </row>
    <row r="43" spans="1:11" hidden="1" x14ac:dyDescent="0.2">
      <c r="A43" s="61" t="s">
        <v>94</v>
      </c>
      <c r="B43" s="4"/>
      <c r="C43" s="4"/>
      <c r="D43" s="4"/>
      <c r="E43" s="4"/>
      <c r="F43" s="4"/>
      <c r="G43" s="45"/>
      <c r="H43" s="45"/>
      <c r="I43" s="45"/>
      <c r="J43" s="45"/>
      <c r="K43" s="45"/>
    </row>
    <row r="44" spans="1:11" hidden="1" x14ac:dyDescent="0.2">
      <c r="A44" s="61" t="s">
        <v>95</v>
      </c>
      <c r="B44" s="4"/>
      <c r="C44" s="4"/>
      <c r="D44" s="4"/>
      <c r="E44" s="4"/>
      <c r="F44" s="4"/>
      <c r="G44" s="45"/>
      <c r="H44" s="45"/>
      <c r="I44" s="45"/>
      <c r="J44" s="45"/>
      <c r="K44" s="45"/>
    </row>
    <row r="45" spans="1:11" hidden="1" x14ac:dyDescent="0.2">
      <c r="A45" s="97" t="s">
        <v>96</v>
      </c>
      <c r="B45" s="95"/>
      <c r="C45" s="95"/>
      <c r="D45" s="95"/>
      <c r="E45" s="95"/>
      <c r="F45" s="95"/>
      <c r="G45" s="45"/>
      <c r="H45" s="45"/>
      <c r="I45" s="45"/>
      <c r="J45" s="45"/>
      <c r="K45" s="45"/>
    </row>
    <row r="46" spans="1:11" hidden="1" x14ac:dyDescent="0.2">
      <c r="A46" s="95" t="s">
        <v>97</v>
      </c>
      <c r="B46" s="95"/>
      <c r="C46" s="95"/>
      <c r="D46" s="95"/>
      <c r="E46" s="95"/>
      <c r="F46" s="95"/>
      <c r="G46" s="45"/>
      <c r="H46" s="45"/>
      <c r="I46" s="45"/>
      <c r="J46" s="45"/>
      <c r="K46" s="45"/>
    </row>
    <row r="47" spans="1:11" hidden="1" x14ac:dyDescent="0.2">
      <c r="A47" s="62">
        <v>-20000</v>
      </c>
      <c r="B47" s="4"/>
      <c r="C47" s="4"/>
      <c r="D47" s="4"/>
      <c r="E47" s="4"/>
      <c r="F47" s="4"/>
      <c r="G47" s="45"/>
      <c r="H47" s="45"/>
      <c r="I47" s="45"/>
      <c r="J47" s="45"/>
      <c r="K47" s="45"/>
    </row>
    <row r="48" spans="1:11" ht="25.5" hidden="1" x14ac:dyDescent="0.2">
      <c r="A48" s="116" t="s">
        <v>98</v>
      </c>
      <c r="B48" s="95"/>
      <c r="C48" s="95"/>
      <c r="D48" s="95"/>
      <c r="E48" s="95"/>
      <c r="F48" s="95"/>
      <c r="G48" s="45"/>
      <c r="H48" s="45"/>
      <c r="I48" s="45"/>
      <c r="J48" s="45"/>
      <c r="K48" s="45"/>
    </row>
    <row r="49" spans="1:11" ht="25.5" hidden="1" x14ac:dyDescent="0.2">
      <c r="A49" s="116" t="s">
        <v>99</v>
      </c>
      <c r="B49" s="95"/>
      <c r="C49" s="95"/>
      <c r="D49" s="95"/>
      <c r="E49" s="95"/>
      <c r="F49" s="95"/>
      <c r="G49" s="45"/>
      <c r="H49" s="45"/>
      <c r="I49" s="45"/>
      <c r="J49" s="45"/>
      <c r="K49" s="45"/>
    </row>
    <row r="50" spans="1:11" ht="25.5" hidden="1" x14ac:dyDescent="0.2">
      <c r="A50" s="117" t="s">
        <v>100</v>
      </c>
      <c r="B50" s="4"/>
      <c r="C50" s="4"/>
      <c r="D50" s="4"/>
      <c r="E50" s="4"/>
      <c r="F50" s="4"/>
      <c r="G50" s="45"/>
      <c r="H50" s="45"/>
      <c r="I50" s="45"/>
      <c r="J50" s="45"/>
      <c r="K50" s="45"/>
    </row>
    <row r="51" spans="1:11" ht="25.5" hidden="1" x14ac:dyDescent="0.2">
      <c r="A51" s="117" t="s">
        <v>101</v>
      </c>
      <c r="B51" s="4"/>
      <c r="C51" s="4"/>
      <c r="D51" s="4"/>
      <c r="E51" s="4"/>
      <c r="F51" s="4"/>
      <c r="G51" s="45"/>
      <c r="H51" s="45"/>
      <c r="I51" s="45"/>
      <c r="J51" s="45"/>
      <c r="K51" s="45"/>
    </row>
    <row r="52" spans="1:11" ht="38.25" hidden="1" x14ac:dyDescent="0.2">
      <c r="A52" s="117" t="s">
        <v>102</v>
      </c>
      <c r="B52" s="107"/>
      <c r="C52" s="107"/>
      <c r="D52" s="115"/>
      <c r="E52" s="63"/>
      <c r="F52" s="63"/>
      <c r="G52" s="45"/>
      <c r="H52" s="45"/>
      <c r="I52" s="45"/>
      <c r="J52" s="45"/>
      <c r="K52" s="45"/>
    </row>
    <row r="53" spans="1:11" hidden="1" x14ac:dyDescent="0.2">
      <c r="A53" s="112" t="s">
        <v>103</v>
      </c>
      <c r="B53" s="113"/>
      <c r="C53" s="113"/>
      <c r="D53" s="106"/>
      <c r="E53" s="64"/>
      <c r="F53" s="64" t="b">
        <v>1</v>
      </c>
      <c r="G53" s="45"/>
      <c r="H53" s="45"/>
      <c r="I53" s="45"/>
      <c r="J53" s="45"/>
      <c r="K53" s="45"/>
    </row>
    <row r="54" spans="1:11" hidden="1" x14ac:dyDescent="0.2">
      <c r="A54" s="114" t="s">
        <v>104</v>
      </c>
      <c r="B54" s="112"/>
      <c r="C54" s="112"/>
      <c r="D54" s="112"/>
      <c r="E54" s="64"/>
      <c r="F54" s="64" t="b">
        <v>0</v>
      </c>
      <c r="G54" s="45"/>
      <c r="H54" s="45"/>
      <c r="I54" s="45"/>
      <c r="J54" s="45"/>
      <c r="K54" s="45"/>
    </row>
    <row r="55" spans="1:11" hidden="1" x14ac:dyDescent="0.2">
      <c r="A55" s="118"/>
      <c r="B55" s="108">
        <f>COUNT(Travel!B12:B14)</f>
        <v>0</v>
      </c>
      <c r="C55" s="108"/>
      <c r="D55" s="108">
        <f>COUNTIF(Travel!D12:D14,"*")</f>
        <v>0</v>
      </c>
      <c r="E55" s="109"/>
      <c r="F55" s="109" t="b">
        <f>MIN(B55,D55)=MAX(B55,D55)</f>
        <v>1</v>
      </c>
      <c r="G55" s="45"/>
      <c r="H55" s="45"/>
      <c r="I55" s="45"/>
      <c r="J55" s="45"/>
      <c r="K55" s="45"/>
    </row>
    <row r="56" spans="1:11" hidden="1" x14ac:dyDescent="0.2">
      <c r="A56" s="118" t="s">
        <v>105</v>
      </c>
      <c r="B56" s="108">
        <f>COUNT(Travel!B19:B62)</f>
        <v>43</v>
      </c>
      <c r="C56" s="108"/>
      <c r="D56" s="108">
        <f>COUNTIF(Travel!D19:D62,"*")</f>
        <v>43</v>
      </c>
      <c r="E56" s="109"/>
      <c r="F56" s="109" t="b">
        <f>MIN(B56,D56)=MAX(B56,D56)</f>
        <v>1</v>
      </c>
    </row>
    <row r="57" spans="1:11" hidden="1" x14ac:dyDescent="0.2">
      <c r="A57" s="119"/>
      <c r="B57" s="108">
        <f>COUNT(Travel!B67:B109)</f>
        <v>41</v>
      </c>
      <c r="C57" s="108"/>
      <c r="D57" s="108">
        <f>COUNTIF(Travel!D67:D109,"*")</f>
        <v>41</v>
      </c>
      <c r="E57" s="109"/>
      <c r="F57" s="109" t="b">
        <f>MIN(B57,D57)=MAX(B57,D57)</f>
        <v>1</v>
      </c>
    </row>
    <row r="58" spans="1:11" hidden="1" x14ac:dyDescent="0.2">
      <c r="A58" s="120" t="s">
        <v>106</v>
      </c>
      <c r="B58" s="110">
        <f>COUNT(Hospitality!B11:B15)</f>
        <v>2</v>
      </c>
      <c r="C58" s="110"/>
      <c r="D58" s="110">
        <f>COUNTIF(Hospitality!D11:D15,"*")</f>
        <v>2</v>
      </c>
      <c r="E58" s="111"/>
      <c r="F58" s="111" t="b">
        <f>MIN(B58,D58)=MAX(B58,D58)</f>
        <v>1</v>
      </c>
    </row>
    <row r="59" spans="1:11" hidden="1" x14ac:dyDescent="0.2">
      <c r="A59" s="121" t="s">
        <v>107</v>
      </c>
      <c r="B59" s="109">
        <f>COUNT('All other expenses'!B11:B47)</f>
        <v>35</v>
      </c>
      <c r="C59" s="109"/>
      <c r="D59" s="109">
        <f>COUNTIF('All other expenses'!D11:D47,"*")</f>
        <v>35</v>
      </c>
      <c r="E59" s="109"/>
      <c r="F59" s="109" t="b">
        <f>MIN(B59,D59)=MAX(B59,D59)</f>
        <v>1</v>
      </c>
    </row>
    <row r="60" spans="1:11" hidden="1" x14ac:dyDescent="0.2">
      <c r="A60" s="120" t="s">
        <v>108</v>
      </c>
      <c r="B60" s="110">
        <f>COUNTIF('Gifts and benefits'!B11:B17,"*")</f>
        <v>4</v>
      </c>
      <c r="C60" s="110">
        <f>COUNTIF('Gifts and benefits'!C11:C17,"*")</f>
        <v>4</v>
      </c>
      <c r="D60" s="110"/>
      <c r="E60" s="110">
        <f>COUNTA('Gifts and benefits'!E11:E17)</f>
        <v>4</v>
      </c>
      <c r="F60" s="111"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06"/>
  <sheetViews>
    <sheetView topLeftCell="A101" zoomScaleNormal="100" workbookViewId="0">
      <selection activeCell="A108" sqref="A108:XFD108"/>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7.5703125" style="170" customWidth="1"/>
    <col min="7" max="9" width="9.140625" style="15" hidden="1" customWidth="1"/>
    <col min="10" max="13" width="0" style="15" hidden="1" customWidth="1"/>
    <col min="14" max="16384" width="9.140625" style="15" hidden="1"/>
  </cols>
  <sheetData>
    <row r="1" spans="1:6" ht="26.25" customHeight="1" x14ac:dyDescent="0.2">
      <c r="A1" s="174" t="s">
        <v>109</v>
      </c>
      <c r="B1" s="174"/>
      <c r="C1" s="174"/>
      <c r="D1" s="174"/>
      <c r="E1" s="174"/>
      <c r="F1" s="59"/>
    </row>
    <row r="2" spans="1:6" ht="21" customHeight="1" x14ac:dyDescent="0.2">
      <c r="A2" s="3" t="s">
        <v>52</v>
      </c>
      <c r="B2" s="177" t="str">
        <f>'Summary and sign-off'!B2:F2</f>
        <v>Broadcasting Standards Authority</v>
      </c>
      <c r="C2" s="177"/>
      <c r="D2" s="177"/>
      <c r="E2" s="177"/>
      <c r="F2" s="59"/>
    </row>
    <row r="3" spans="1:6" ht="21" customHeight="1" x14ac:dyDescent="0.2">
      <c r="A3" s="3" t="s">
        <v>110</v>
      </c>
      <c r="B3" s="177" t="str">
        <f>'Summary and sign-off'!B3:F3</f>
        <v>Belinda Moffat</v>
      </c>
      <c r="C3" s="177"/>
      <c r="D3" s="177"/>
      <c r="E3" s="177"/>
      <c r="F3" s="59"/>
    </row>
    <row r="4" spans="1:6" ht="21" customHeight="1" x14ac:dyDescent="0.2">
      <c r="A4" s="3" t="s">
        <v>111</v>
      </c>
      <c r="B4" s="177">
        <f>'Summary and sign-off'!B4:F4</f>
        <v>43647</v>
      </c>
      <c r="C4" s="177"/>
      <c r="D4" s="177"/>
      <c r="E4" s="177"/>
      <c r="F4" s="59"/>
    </row>
    <row r="5" spans="1:6" ht="21" customHeight="1" x14ac:dyDescent="0.2">
      <c r="A5" s="3" t="s">
        <v>112</v>
      </c>
      <c r="B5" s="177">
        <f>'Summary and sign-off'!B5:F5</f>
        <v>44012</v>
      </c>
      <c r="C5" s="177"/>
      <c r="D5" s="177"/>
      <c r="E5" s="177"/>
      <c r="F5" s="59"/>
    </row>
    <row r="6" spans="1:6" ht="21" customHeight="1" x14ac:dyDescent="0.2">
      <c r="A6" s="3" t="s">
        <v>113</v>
      </c>
      <c r="B6" s="172" t="s">
        <v>81</v>
      </c>
      <c r="C6" s="172"/>
      <c r="D6" s="172"/>
      <c r="E6" s="172"/>
      <c r="F6" s="59"/>
    </row>
    <row r="7" spans="1:6" ht="21" customHeight="1" x14ac:dyDescent="0.2">
      <c r="A7" s="3" t="s">
        <v>56</v>
      </c>
      <c r="B7" s="172" t="s">
        <v>83</v>
      </c>
      <c r="C7" s="172"/>
      <c r="D7" s="172"/>
      <c r="E7" s="172"/>
      <c r="F7" s="59"/>
    </row>
    <row r="8" spans="1:6" ht="36" customHeight="1" x14ac:dyDescent="0.2">
      <c r="A8" s="180" t="s">
        <v>114</v>
      </c>
      <c r="B8" s="181"/>
      <c r="C8" s="181"/>
      <c r="D8" s="181"/>
      <c r="E8" s="181"/>
      <c r="F8" s="24"/>
    </row>
    <row r="9" spans="1:6" ht="36" customHeight="1" x14ac:dyDescent="0.2">
      <c r="A9" s="182" t="s">
        <v>115</v>
      </c>
      <c r="B9" s="183"/>
      <c r="C9" s="183"/>
      <c r="D9" s="183"/>
      <c r="E9" s="183"/>
      <c r="F9" s="24"/>
    </row>
    <row r="10" spans="1:6" ht="24.75" customHeight="1" x14ac:dyDescent="0.2">
      <c r="A10" s="179" t="s">
        <v>116</v>
      </c>
      <c r="B10" s="184"/>
      <c r="C10" s="179"/>
      <c r="D10" s="179"/>
      <c r="E10" s="179"/>
      <c r="F10" s="46"/>
    </row>
    <row r="11" spans="1:6" ht="27" customHeight="1" x14ac:dyDescent="0.2">
      <c r="A11" s="34" t="s">
        <v>117</v>
      </c>
      <c r="B11" s="34" t="s">
        <v>118</v>
      </c>
      <c r="C11" s="34" t="s">
        <v>119</v>
      </c>
      <c r="D11" s="34" t="s">
        <v>120</v>
      </c>
      <c r="E11" s="34" t="s">
        <v>121</v>
      </c>
      <c r="F11" s="168"/>
    </row>
    <row r="12" spans="1:6" s="84" customFormat="1" hidden="1" x14ac:dyDescent="0.2">
      <c r="A12" s="130"/>
      <c r="B12" s="131"/>
      <c r="C12" s="132"/>
      <c r="D12" s="132"/>
      <c r="E12" s="133"/>
      <c r="F12" s="169"/>
    </row>
    <row r="13" spans="1:6" s="84" customFormat="1" x14ac:dyDescent="0.2">
      <c r="A13" s="154"/>
      <c r="B13" s="155"/>
      <c r="C13" s="165" t="s">
        <v>187</v>
      </c>
      <c r="D13" s="156"/>
      <c r="E13" s="157"/>
      <c r="F13" s="169"/>
    </row>
    <row r="14" spans="1:6" s="84" customFormat="1" hidden="1" x14ac:dyDescent="0.2">
      <c r="A14" s="140"/>
      <c r="B14" s="141"/>
      <c r="C14" s="142"/>
      <c r="D14" s="142"/>
      <c r="E14" s="143"/>
      <c r="F14" s="169"/>
    </row>
    <row r="15" spans="1:6" ht="19.5" customHeight="1" x14ac:dyDescent="0.2">
      <c r="A15" s="104" t="s">
        <v>122</v>
      </c>
      <c r="B15" s="105">
        <f>SUM(B12:B14)</f>
        <v>0</v>
      </c>
      <c r="C15" s="164" t="str">
        <f>IF(SUBTOTAL(3,B12:B14)=SUBTOTAL(103,B12:B14),'Summary and sign-off'!$A$48,'Summary and sign-off'!$A$49)</f>
        <v>Check - there are no hidden rows with data</v>
      </c>
      <c r="D15" s="178" t="str">
        <f>IF('Summary and sign-off'!F55='Summary and sign-off'!F54,'Summary and sign-off'!A51,'Summary and sign-off'!A50)</f>
        <v>Check - each entry provides sufficient information</v>
      </c>
      <c r="E15" s="178"/>
      <c r="F15" s="59"/>
    </row>
    <row r="16" spans="1:6" ht="10.5" customHeight="1" x14ac:dyDescent="0.2">
      <c r="A16" s="26"/>
      <c r="B16" s="21"/>
      <c r="C16" s="26"/>
      <c r="D16" s="26"/>
      <c r="E16" s="26"/>
      <c r="F16" s="25"/>
    </row>
    <row r="17" spans="1:6" ht="24.75" customHeight="1" x14ac:dyDescent="0.2">
      <c r="A17" s="179" t="s">
        <v>123</v>
      </c>
      <c r="B17" s="179"/>
      <c r="C17" s="179"/>
      <c r="D17" s="179"/>
      <c r="E17" s="179"/>
      <c r="F17" s="46"/>
    </row>
    <row r="18" spans="1:6" ht="28.15" customHeight="1" x14ac:dyDescent="0.2">
      <c r="A18" s="34" t="s">
        <v>117</v>
      </c>
      <c r="B18" s="34" t="s">
        <v>62</v>
      </c>
      <c r="C18" s="34" t="s">
        <v>124</v>
      </c>
      <c r="D18" s="34" t="s">
        <v>120</v>
      </c>
      <c r="E18" s="34" t="s">
        <v>121</v>
      </c>
      <c r="F18" s="168"/>
    </row>
    <row r="19" spans="1:6" s="84" customFormat="1" x14ac:dyDescent="0.2">
      <c r="A19" s="154">
        <v>43656</v>
      </c>
      <c r="B19" s="155">
        <v>73.91</v>
      </c>
      <c r="C19" s="156" t="s">
        <v>200</v>
      </c>
      <c r="D19" s="156" t="s">
        <v>197</v>
      </c>
      <c r="E19" s="157" t="s">
        <v>198</v>
      </c>
      <c r="F19" s="169"/>
    </row>
    <row r="20" spans="1:6" s="84" customFormat="1" x14ac:dyDescent="0.2">
      <c r="A20" s="154">
        <v>43656</v>
      </c>
      <c r="B20" s="155">
        <v>30.26</v>
      </c>
      <c r="C20" s="156" t="s">
        <v>200</v>
      </c>
      <c r="D20" s="156" t="s">
        <v>197</v>
      </c>
      <c r="E20" s="157" t="s">
        <v>198</v>
      </c>
      <c r="F20" s="169"/>
    </row>
    <row r="21" spans="1:6" s="84" customFormat="1" x14ac:dyDescent="0.2">
      <c r="A21" s="154">
        <v>43656</v>
      </c>
      <c r="B21" s="155">
        <v>65.91</v>
      </c>
      <c r="C21" s="156" t="s">
        <v>200</v>
      </c>
      <c r="D21" s="156" t="s">
        <v>197</v>
      </c>
      <c r="E21" s="157" t="s">
        <v>198</v>
      </c>
      <c r="F21" s="169"/>
    </row>
    <row r="22" spans="1:6" s="84" customFormat="1" x14ac:dyDescent="0.2">
      <c r="A22" s="154">
        <v>43656</v>
      </c>
      <c r="B22" s="155">
        <v>61.91</v>
      </c>
      <c r="C22" s="156" t="s">
        <v>200</v>
      </c>
      <c r="D22" s="156" t="s">
        <v>197</v>
      </c>
      <c r="E22" s="157" t="s">
        <v>198</v>
      </c>
      <c r="F22" s="169"/>
    </row>
    <row r="23" spans="1:6" s="84" customFormat="1" x14ac:dyDescent="0.2">
      <c r="A23" s="154">
        <v>43656</v>
      </c>
      <c r="B23" s="155">
        <v>29.57</v>
      </c>
      <c r="C23" s="156" t="s">
        <v>218</v>
      </c>
      <c r="D23" s="156" t="s">
        <v>190</v>
      </c>
      <c r="E23" s="157" t="s">
        <v>191</v>
      </c>
      <c r="F23" s="169"/>
    </row>
    <row r="24" spans="1:6" s="167" customFormat="1" x14ac:dyDescent="0.2">
      <c r="A24" s="154">
        <v>43656</v>
      </c>
      <c r="B24" s="155">
        <v>15.65</v>
      </c>
      <c r="C24" s="156" t="s">
        <v>214</v>
      </c>
      <c r="D24" s="156" t="s">
        <v>193</v>
      </c>
      <c r="E24" s="157" t="s">
        <v>198</v>
      </c>
      <c r="F24" s="169"/>
    </row>
    <row r="25" spans="1:6" s="167" customFormat="1" x14ac:dyDescent="0.2">
      <c r="A25" s="154">
        <v>43677</v>
      </c>
      <c r="B25" s="155">
        <v>754.96</v>
      </c>
      <c r="C25" s="156" t="s">
        <v>200</v>
      </c>
      <c r="D25" s="156" t="s">
        <v>188</v>
      </c>
      <c r="E25" s="157" t="s">
        <v>189</v>
      </c>
      <c r="F25" s="169"/>
    </row>
    <row r="26" spans="1:6" s="84" customFormat="1" x14ac:dyDescent="0.2">
      <c r="A26" s="154">
        <v>43685</v>
      </c>
      <c r="B26" s="155">
        <v>70.260000000000005</v>
      </c>
      <c r="C26" s="156" t="s">
        <v>200</v>
      </c>
      <c r="D26" s="156" t="s">
        <v>197</v>
      </c>
      <c r="E26" s="157" t="s">
        <v>198</v>
      </c>
      <c r="F26" s="169"/>
    </row>
    <row r="27" spans="1:6" s="84" customFormat="1" x14ac:dyDescent="0.2">
      <c r="A27" s="154">
        <v>43685</v>
      </c>
      <c r="B27" s="155">
        <v>70.430000000000007</v>
      </c>
      <c r="C27" s="156" t="s">
        <v>200</v>
      </c>
      <c r="D27" s="156" t="s">
        <v>197</v>
      </c>
      <c r="E27" s="157" t="s">
        <v>198</v>
      </c>
      <c r="F27" s="169"/>
    </row>
    <row r="28" spans="1:6" s="167" customFormat="1" x14ac:dyDescent="0.2">
      <c r="A28" s="154">
        <v>43685</v>
      </c>
      <c r="B28" s="155">
        <v>521.39</v>
      </c>
      <c r="C28" s="156" t="s">
        <v>236</v>
      </c>
      <c r="D28" s="156" t="s">
        <v>188</v>
      </c>
      <c r="E28" s="157" t="s">
        <v>189</v>
      </c>
      <c r="F28" s="169"/>
    </row>
    <row r="29" spans="1:6" s="167" customFormat="1" x14ac:dyDescent="0.2">
      <c r="A29" s="154">
        <v>43686</v>
      </c>
      <c r="B29" s="155">
        <v>29.57</v>
      </c>
      <c r="C29" s="156" t="s">
        <v>217</v>
      </c>
      <c r="D29" s="156" t="s">
        <v>190</v>
      </c>
      <c r="E29" s="157" t="s">
        <v>191</v>
      </c>
      <c r="F29" s="169"/>
    </row>
    <row r="30" spans="1:6" s="167" customFormat="1" x14ac:dyDescent="0.2">
      <c r="A30" s="154">
        <v>43686</v>
      </c>
      <c r="B30" s="155">
        <v>17.39</v>
      </c>
      <c r="C30" s="156" t="s">
        <v>220</v>
      </c>
      <c r="D30" s="156" t="s">
        <v>193</v>
      </c>
      <c r="E30" s="157" t="s">
        <v>189</v>
      </c>
      <c r="F30" s="169"/>
    </row>
    <row r="31" spans="1:6" s="167" customFormat="1" x14ac:dyDescent="0.2">
      <c r="A31" s="154">
        <v>43708</v>
      </c>
      <c r="B31" s="155">
        <v>282.26</v>
      </c>
      <c r="C31" s="156" t="s">
        <v>239</v>
      </c>
      <c r="D31" s="156" t="s">
        <v>188</v>
      </c>
      <c r="E31" s="157" t="s">
        <v>189</v>
      </c>
      <c r="F31" s="169"/>
    </row>
    <row r="32" spans="1:6" s="167" customFormat="1" x14ac:dyDescent="0.2">
      <c r="A32" s="154">
        <v>43708</v>
      </c>
      <c r="B32" s="155">
        <v>64.349999999999994</v>
      </c>
      <c r="C32" s="156" t="s">
        <v>200</v>
      </c>
      <c r="D32" s="156" t="s">
        <v>197</v>
      </c>
      <c r="E32" s="157" t="s">
        <v>198</v>
      </c>
      <c r="F32" s="169"/>
    </row>
    <row r="33" spans="1:6" s="167" customFormat="1" x14ac:dyDescent="0.2">
      <c r="A33" s="154">
        <v>43708</v>
      </c>
      <c r="B33" s="155">
        <v>41.39</v>
      </c>
      <c r="C33" s="156" t="s">
        <v>200</v>
      </c>
      <c r="D33" s="156" t="s">
        <v>197</v>
      </c>
      <c r="E33" s="157" t="s">
        <v>198</v>
      </c>
      <c r="F33" s="169"/>
    </row>
    <row r="34" spans="1:6" s="167" customFormat="1" x14ac:dyDescent="0.2">
      <c r="A34" s="154">
        <v>43708</v>
      </c>
      <c r="B34" s="155">
        <v>29.57</v>
      </c>
      <c r="C34" s="156" t="s">
        <v>219</v>
      </c>
      <c r="D34" s="156" t="s">
        <v>190</v>
      </c>
      <c r="E34" s="157" t="s">
        <v>191</v>
      </c>
      <c r="F34" s="169"/>
    </row>
    <row r="35" spans="1:6" s="167" customFormat="1" x14ac:dyDescent="0.2">
      <c r="A35" s="154">
        <v>43713</v>
      </c>
      <c r="B35" s="155">
        <v>204.7</v>
      </c>
      <c r="C35" s="156" t="s">
        <v>238</v>
      </c>
      <c r="D35" s="156" t="s">
        <v>188</v>
      </c>
      <c r="E35" s="157" t="s">
        <v>189</v>
      </c>
      <c r="F35" s="169"/>
    </row>
    <row r="36" spans="1:6" s="167" customFormat="1" x14ac:dyDescent="0.2">
      <c r="A36" s="154">
        <v>43713</v>
      </c>
      <c r="B36" s="155">
        <v>36.35</v>
      </c>
      <c r="C36" s="156" t="s">
        <v>200</v>
      </c>
      <c r="D36" s="156" t="s">
        <v>197</v>
      </c>
      <c r="E36" s="157" t="s">
        <v>198</v>
      </c>
      <c r="F36" s="169"/>
    </row>
    <row r="37" spans="1:6" s="167" customFormat="1" x14ac:dyDescent="0.2">
      <c r="A37" s="154">
        <v>43713</v>
      </c>
      <c r="B37" s="155">
        <v>43.65</v>
      </c>
      <c r="C37" s="156" t="s">
        <v>200</v>
      </c>
      <c r="D37" s="156" t="s">
        <v>197</v>
      </c>
      <c r="E37" s="157" t="s">
        <v>198</v>
      </c>
      <c r="F37" s="169"/>
    </row>
    <row r="38" spans="1:6" s="167" customFormat="1" x14ac:dyDescent="0.2">
      <c r="A38" s="154">
        <v>43720</v>
      </c>
      <c r="B38" s="155">
        <v>394.26</v>
      </c>
      <c r="C38" s="156" t="s">
        <v>236</v>
      </c>
      <c r="D38" s="156" t="s">
        <v>188</v>
      </c>
      <c r="E38" s="157" t="s">
        <v>189</v>
      </c>
      <c r="F38" s="169"/>
    </row>
    <row r="39" spans="1:6" s="167" customFormat="1" x14ac:dyDescent="0.2">
      <c r="A39" s="154">
        <v>43731</v>
      </c>
      <c r="B39" s="155">
        <v>69.040000000000006</v>
      </c>
      <c r="C39" s="156" t="s">
        <v>200</v>
      </c>
      <c r="D39" s="156" t="s">
        <v>197</v>
      </c>
      <c r="E39" s="157" t="s">
        <v>198</v>
      </c>
      <c r="F39" s="169"/>
    </row>
    <row r="40" spans="1:6" s="167" customFormat="1" x14ac:dyDescent="0.2">
      <c r="A40" s="154">
        <v>43731</v>
      </c>
      <c r="B40" s="155">
        <v>69.569999999999993</v>
      </c>
      <c r="C40" s="156" t="s">
        <v>200</v>
      </c>
      <c r="D40" s="156" t="s">
        <v>197</v>
      </c>
      <c r="E40" s="157" t="s">
        <v>198</v>
      </c>
      <c r="F40" s="169"/>
    </row>
    <row r="41" spans="1:6" s="167" customFormat="1" x14ac:dyDescent="0.2">
      <c r="A41" s="154">
        <v>43731</v>
      </c>
      <c r="B41" s="155">
        <v>31.3</v>
      </c>
      <c r="C41" s="156" t="s">
        <v>223</v>
      </c>
      <c r="D41" s="156" t="s">
        <v>190</v>
      </c>
      <c r="E41" s="157" t="s">
        <v>191</v>
      </c>
      <c r="F41" s="169"/>
    </row>
    <row r="42" spans="1:6" s="167" customFormat="1" x14ac:dyDescent="0.2">
      <c r="A42" s="154">
        <v>43731</v>
      </c>
      <c r="B42" s="155">
        <v>7.39</v>
      </c>
      <c r="C42" s="156" t="s">
        <v>224</v>
      </c>
      <c r="D42" s="156" t="s">
        <v>193</v>
      </c>
      <c r="E42" s="157" t="s">
        <v>189</v>
      </c>
      <c r="F42" s="169"/>
    </row>
    <row r="43" spans="1:6" s="84" customFormat="1" x14ac:dyDescent="0.2">
      <c r="A43" s="154">
        <v>43738</v>
      </c>
      <c r="B43" s="155">
        <v>55.65</v>
      </c>
      <c r="C43" s="156" t="s">
        <v>215</v>
      </c>
      <c r="D43" s="156" t="s">
        <v>188</v>
      </c>
      <c r="E43" s="157" t="s">
        <v>189</v>
      </c>
      <c r="F43" s="169"/>
    </row>
    <row r="44" spans="1:6" s="84" customFormat="1" x14ac:dyDescent="0.2">
      <c r="A44" s="154">
        <v>43752</v>
      </c>
      <c r="B44" s="155">
        <v>71.48</v>
      </c>
      <c r="C44" s="156" t="s">
        <v>200</v>
      </c>
      <c r="D44" s="156" t="s">
        <v>197</v>
      </c>
      <c r="E44" s="157" t="s">
        <v>198</v>
      </c>
      <c r="F44" s="169"/>
    </row>
    <row r="45" spans="1:6" s="166" customFormat="1" x14ac:dyDescent="0.2">
      <c r="A45" s="154">
        <v>43752</v>
      </c>
      <c r="B45" s="155">
        <v>70.61</v>
      </c>
      <c r="C45" s="156" t="s">
        <v>200</v>
      </c>
      <c r="D45" s="156" t="s">
        <v>197</v>
      </c>
      <c r="E45" s="157" t="s">
        <v>198</v>
      </c>
      <c r="F45" s="169"/>
    </row>
    <row r="46" spans="1:6" s="84" customFormat="1" x14ac:dyDescent="0.2">
      <c r="A46" s="154">
        <v>43752</v>
      </c>
      <c r="B46" s="155">
        <v>350.78</v>
      </c>
      <c r="C46" s="156" t="s">
        <v>259</v>
      </c>
      <c r="D46" s="156" t="s">
        <v>188</v>
      </c>
      <c r="E46" s="157" t="s">
        <v>189</v>
      </c>
      <c r="F46" s="169"/>
    </row>
    <row r="47" spans="1:6" s="84" customFormat="1" x14ac:dyDescent="0.2">
      <c r="A47" s="154">
        <v>43788</v>
      </c>
      <c r="B47" s="155">
        <v>255.82</v>
      </c>
      <c r="C47" s="156" t="s">
        <v>260</v>
      </c>
      <c r="D47" s="156" t="s">
        <v>188</v>
      </c>
      <c r="E47" s="157" t="s">
        <v>189</v>
      </c>
      <c r="F47" s="169"/>
    </row>
    <row r="48" spans="1:6" s="84" customFormat="1" x14ac:dyDescent="0.2">
      <c r="A48" s="154">
        <v>43789</v>
      </c>
      <c r="B48" s="155">
        <v>12.52</v>
      </c>
      <c r="C48" s="156" t="s">
        <v>200</v>
      </c>
      <c r="D48" s="156" t="s">
        <v>197</v>
      </c>
      <c r="E48" s="157" t="s">
        <v>198</v>
      </c>
      <c r="F48" s="169"/>
    </row>
    <row r="49" spans="1:6" s="167" customFormat="1" x14ac:dyDescent="0.2">
      <c r="A49" s="154">
        <v>43790</v>
      </c>
      <c r="B49" s="155">
        <v>24</v>
      </c>
      <c r="C49" s="156" t="s">
        <v>200</v>
      </c>
      <c r="D49" s="156" t="s">
        <v>197</v>
      </c>
      <c r="E49" s="157" t="s">
        <v>198</v>
      </c>
      <c r="F49" s="169"/>
    </row>
    <row r="50" spans="1:6" s="167" customFormat="1" x14ac:dyDescent="0.2">
      <c r="A50" s="154">
        <v>43790</v>
      </c>
      <c r="B50" s="155">
        <v>6.96</v>
      </c>
      <c r="C50" s="156" t="s">
        <v>200</v>
      </c>
      <c r="D50" s="156" t="s">
        <v>197</v>
      </c>
      <c r="E50" s="157" t="s">
        <v>198</v>
      </c>
      <c r="F50" s="169"/>
    </row>
    <row r="51" spans="1:6" s="167" customFormat="1" x14ac:dyDescent="0.2">
      <c r="A51" s="154">
        <v>43790</v>
      </c>
      <c r="B51" s="155">
        <v>13.04</v>
      </c>
      <c r="C51" s="156" t="s">
        <v>224</v>
      </c>
      <c r="D51" s="156" t="s">
        <v>193</v>
      </c>
      <c r="E51" s="157" t="s">
        <v>189</v>
      </c>
      <c r="F51" s="169"/>
    </row>
    <row r="52" spans="1:6" s="167" customFormat="1" x14ac:dyDescent="0.2">
      <c r="A52" s="154">
        <v>43791</v>
      </c>
      <c r="B52" s="155">
        <v>21.39</v>
      </c>
      <c r="C52" s="156" t="s">
        <v>200</v>
      </c>
      <c r="D52" s="156" t="s">
        <v>197</v>
      </c>
      <c r="E52" s="157" t="s">
        <v>198</v>
      </c>
      <c r="F52" s="169"/>
    </row>
    <row r="53" spans="1:6" s="167" customFormat="1" x14ac:dyDescent="0.2">
      <c r="A53" s="154">
        <v>43791</v>
      </c>
      <c r="B53" s="155">
        <v>29.57</v>
      </c>
      <c r="C53" s="156" t="s">
        <v>223</v>
      </c>
      <c r="D53" s="156" t="s">
        <v>190</v>
      </c>
      <c r="E53" s="157" t="s">
        <v>191</v>
      </c>
      <c r="F53" s="169"/>
    </row>
    <row r="54" spans="1:6" s="167" customFormat="1" x14ac:dyDescent="0.2">
      <c r="A54" s="154">
        <v>43845</v>
      </c>
      <c r="B54" s="155">
        <v>527.65</v>
      </c>
      <c r="C54" s="156" t="s">
        <v>236</v>
      </c>
      <c r="D54" s="156" t="s">
        <v>188</v>
      </c>
      <c r="E54" s="157" t="s">
        <v>189</v>
      </c>
      <c r="F54" s="169"/>
    </row>
    <row r="55" spans="1:6" s="167" customFormat="1" x14ac:dyDescent="0.2">
      <c r="A55" s="154">
        <v>43845</v>
      </c>
      <c r="B55" s="155">
        <v>31.3</v>
      </c>
      <c r="C55" s="156" t="s">
        <v>226</v>
      </c>
      <c r="D55" s="156" t="s">
        <v>190</v>
      </c>
      <c r="E55" s="157" t="s">
        <v>191</v>
      </c>
      <c r="F55" s="169"/>
    </row>
    <row r="56" spans="1:6" s="167" customFormat="1" x14ac:dyDescent="0.2">
      <c r="A56" s="154">
        <v>43845</v>
      </c>
      <c r="B56" s="155">
        <v>16.52</v>
      </c>
      <c r="C56" s="156" t="s">
        <v>228</v>
      </c>
      <c r="D56" s="156" t="s">
        <v>193</v>
      </c>
      <c r="E56" s="157" t="s">
        <v>189</v>
      </c>
      <c r="F56" s="169"/>
    </row>
    <row r="57" spans="1:6" s="167" customFormat="1" x14ac:dyDescent="0.2">
      <c r="A57" s="154">
        <v>43876</v>
      </c>
      <c r="B57" s="155">
        <v>34.78</v>
      </c>
      <c r="C57" s="156" t="s">
        <v>229</v>
      </c>
      <c r="D57" s="156" t="s">
        <v>197</v>
      </c>
      <c r="E57" s="157" t="s">
        <v>198</v>
      </c>
      <c r="F57" s="169"/>
    </row>
    <row r="58" spans="1:6" s="167" customFormat="1" x14ac:dyDescent="0.2">
      <c r="A58" s="154">
        <v>43881</v>
      </c>
      <c r="B58" s="155">
        <v>521.04</v>
      </c>
      <c r="C58" s="156" t="s">
        <v>237</v>
      </c>
      <c r="D58" s="156" t="s">
        <v>188</v>
      </c>
      <c r="E58" s="157" t="s">
        <v>189</v>
      </c>
      <c r="F58" s="169"/>
    </row>
    <row r="59" spans="1:6" s="167" customFormat="1" x14ac:dyDescent="0.2">
      <c r="A59" s="154">
        <v>43907</v>
      </c>
      <c r="B59" s="155">
        <v>31.3</v>
      </c>
      <c r="C59" s="156" t="s">
        <v>223</v>
      </c>
      <c r="D59" s="156" t="s">
        <v>190</v>
      </c>
      <c r="E59" s="157" t="s">
        <v>191</v>
      </c>
      <c r="F59" s="169"/>
    </row>
    <row r="60" spans="1:6" s="167" customFormat="1" x14ac:dyDescent="0.2">
      <c r="A60" s="154">
        <v>43907</v>
      </c>
      <c r="B60" s="155">
        <v>13.39</v>
      </c>
      <c r="C60" s="156" t="s">
        <v>227</v>
      </c>
      <c r="D60" s="156" t="s">
        <v>193</v>
      </c>
      <c r="E60" s="157" t="s">
        <v>189</v>
      </c>
      <c r="F60" s="169"/>
    </row>
    <row r="61" spans="1:6" s="167" customFormat="1" x14ac:dyDescent="0.2">
      <c r="A61" s="154">
        <v>43909</v>
      </c>
      <c r="B61" s="155">
        <v>60.74</v>
      </c>
      <c r="C61" s="156" t="s">
        <v>216</v>
      </c>
      <c r="D61" s="156" t="s">
        <v>192</v>
      </c>
      <c r="E61" s="157" t="s">
        <v>189</v>
      </c>
      <c r="F61" s="169"/>
    </row>
    <row r="62" spans="1:6" s="84" customFormat="1" hidden="1" x14ac:dyDescent="0.2">
      <c r="A62" s="144"/>
      <c r="B62" s="145"/>
      <c r="C62" s="146"/>
      <c r="D62" s="146"/>
      <c r="E62" s="147"/>
      <c r="F62" s="169"/>
    </row>
    <row r="63" spans="1:6" ht="19.5" customHeight="1" x14ac:dyDescent="0.2">
      <c r="A63" s="104" t="s">
        <v>125</v>
      </c>
      <c r="B63" s="105">
        <f>SUM(B19:B62)</f>
        <v>5163.5800000000008</v>
      </c>
      <c r="C63" s="164" t="str">
        <f>IF(SUBTOTAL(3,B19:B62)=SUBTOTAL(103,B19:B62),'Summary and sign-off'!$A$48,'Summary and sign-off'!$A$49)</f>
        <v>Check - there are no hidden rows with data</v>
      </c>
      <c r="D63" s="178" t="str">
        <f>IF('Summary and sign-off'!F56='Summary and sign-off'!F54,'Summary and sign-off'!A51,'Summary and sign-off'!A50)</f>
        <v>Check - each entry provides sufficient information</v>
      </c>
      <c r="E63" s="178"/>
      <c r="F63" s="59"/>
    </row>
    <row r="64" spans="1:6" ht="10.5" customHeight="1" x14ac:dyDescent="0.2">
      <c r="A64" s="26"/>
      <c r="B64" s="21"/>
      <c r="C64" s="26"/>
      <c r="D64" s="26"/>
      <c r="E64" s="26"/>
      <c r="F64" s="25"/>
    </row>
    <row r="65" spans="1:6" ht="24.75" customHeight="1" x14ac:dyDescent="0.2">
      <c r="A65" s="179" t="s">
        <v>126</v>
      </c>
      <c r="B65" s="179"/>
      <c r="C65" s="179"/>
      <c r="D65" s="179"/>
      <c r="E65" s="179"/>
      <c r="F65" s="59"/>
    </row>
    <row r="66" spans="1:6" ht="27" customHeight="1" x14ac:dyDescent="0.2">
      <c r="A66" s="34" t="s">
        <v>117</v>
      </c>
      <c r="B66" s="34" t="s">
        <v>62</v>
      </c>
      <c r="C66" s="34" t="s">
        <v>127</v>
      </c>
      <c r="D66" s="34" t="s">
        <v>128</v>
      </c>
      <c r="E66" s="34" t="s">
        <v>121</v>
      </c>
      <c r="F66" s="58"/>
    </row>
    <row r="67" spans="1:6" s="84" customFormat="1" hidden="1" x14ac:dyDescent="0.2">
      <c r="A67" s="130"/>
      <c r="B67" s="131"/>
      <c r="C67" s="132"/>
      <c r="D67" s="132"/>
      <c r="E67" s="133"/>
      <c r="F67" s="169"/>
    </row>
    <row r="68" spans="1:6" s="84" customFormat="1" x14ac:dyDescent="0.2">
      <c r="A68" s="154">
        <v>43648</v>
      </c>
      <c r="B68" s="155">
        <v>10.43</v>
      </c>
      <c r="C68" s="156" t="s">
        <v>209</v>
      </c>
      <c r="D68" s="156" t="s">
        <v>197</v>
      </c>
      <c r="E68" s="157" t="s">
        <v>191</v>
      </c>
      <c r="F68" s="169"/>
    </row>
    <row r="69" spans="1:6" s="84" customFormat="1" x14ac:dyDescent="0.2">
      <c r="A69" s="154">
        <v>43648</v>
      </c>
      <c r="B69" s="155">
        <v>13.83</v>
      </c>
      <c r="C69" s="156" t="s">
        <v>209</v>
      </c>
      <c r="D69" s="156" t="s">
        <v>197</v>
      </c>
      <c r="E69" s="157" t="s">
        <v>191</v>
      </c>
      <c r="F69" s="169"/>
    </row>
    <row r="70" spans="1:6" s="84" customFormat="1" x14ac:dyDescent="0.2">
      <c r="A70" s="154">
        <v>43649</v>
      </c>
      <c r="B70" s="155">
        <v>16.170000000000002</v>
      </c>
      <c r="C70" s="156" t="s">
        <v>194</v>
      </c>
      <c r="D70" s="156" t="s">
        <v>190</v>
      </c>
      <c r="E70" s="157" t="s">
        <v>191</v>
      </c>
      <c r="F70" s="169"/>
    </row>
    <row r="71" spans="1:6" s="84" customFormat="1" x14ac:dyDescent="0.2">
      <c r="A71" s="154">
        <v>43677</v>
      </c>
      <c r="B71" s="155">
        <v>9.2200000000000006</v>
      </c>
      <c r="C71" s="156" t="s">
        <v>201</v>
      </c>
      <c r="D71" s="156" t="s">
        <v>197</v>
      </c>
      <c r="E71" s="157" t="s">
        <v>191</v>
      </c>
      <c r="F71" s="169"/>
    </row>
    <row r="72" spans="1:6" s="84" customFormat="1" x14ac:dyDescent="0.2">
      <c r="A72" s="154">
        <v>43677</v>
      </c>
      <c r="B72" s="155">
        <v>9.83</v>
      </c>
      <c r="C72" s="156" t="s">
        <v>201</v>
      </c>
      <c r="D72" s="156" t="s">
        <v>197</v>
      </c>
      <c r="E72" s="157" t="s">
        <v>191</v>
      </c>
      <c r="F72" s="169"/>
    </row>
    <row r="73" spans="1:6" s="84" customFormat="1" x14ac:dyDescent="0.2">
      <c r="A73" s="154">
        <v>43678</v>
      </c>
      <c r="B73" s="155">
        <v>18</v>
      </c>
      <c r="C73" s="156" t="s">
        <v>203</v>
      </c>
      <c r="D73" s="156" t="s">
        <v>197</v>
      </c>
      <c r="E73" s="157" t="s">
        <v>191</v>
      </c>
      <c r="F73" s="169"/>
    </row>
    <row r="74" spans="1:6" s="84" customFormat="1" x14ac:dyDescent="0.2">
      <c r="A74" s="154">
        <v>43678</v>
      </c>
      <c r="B74" s="155">
        <v>12.26</v>
      </c>
      <c r="C74" s="156" t="s">
        <v>203</v>
      </c>
      <c r="D74" s="156" t="s">
        <v>197</v>
      </c>
      <c r="E74" s="157" t="s">
        <v>191</v>
      </c>
      <c r="F74" s="169"/>
    </row>
    <row r="75" spans="1:6" s="84" customFormat="1" x14ac:dyDescent="0.2">
      <c r="A75" s="154">
        <v>43686</v>
      </c>
      <c r="B75" s="155">
        <v>10.26</v>
      </c>
      <c r="C75" s="156" t="s">
        <v>202</v>
      </c>
      <c r="D75" s="156" t="s">
        <v>197</v>
      </c>
      <c r="E75" s="157" t="s">
        <v>191</v>
      </c>
      <c r="F75" s="169"/>
    </row>
    <row r="76" spans="1:6" s="84" customFormat="1" x14ac:dyDescent="0.2">
      <c r="A76" s="154">
        <v>43692</v>
      </c>
      <c r="B76" s="155">
        <v>8.09</v>
      </c>
      <c r="C76" s="156" t="s">
        <v>204</v>
      </c>
      <c r="D76" s="156" t="s">
        <v>197</v>
      </c>
      <c r="E76" s="157" t="s">
        <v>191</v>
      </c>
      <c r="F76" s="169"/>
    </row>
    <row r="77" spans="1:6" s="84" customFormat="1" x14ac:dyDescent="0.2">
      <c r="A77" s="154">
        <v>43692</v>
      </c>
      <c r="B77" s="155">
        <v>7.22</v>
      </c>
      <c r="C77" s="156" t="s">
        <v>204</v>
      </c>
      <c r="D77" s="156" t="s">
        <v>197</v>
      </c>
      <c r="E77" s="157" t="s">
        <v>191</v>
      </c>
      <c r="F77" s="169"/>
    </row>
    <row r="78" spans="1:6" s="84" customFormat="1" x14ac:dyDescent="0.2">
      <c r="A78" s="154">
        <v>43707</v>
      </c>
      <c r="B78" s="155">
        <v>13.91</v>
      </c>
      <c r="C78" s="156" t="s">
        <v>205</v>
      </c>
      <c r="D78" s="156" t="s">
        <v>197</v>
      </c>
      <c r="E78" s="157" t="s">
        <v>191</v>
      </c>
      <c r="F78" s="169"/>
    </row>
    <row r="79" spans="1:6" s="167" customFormat="1" x14ac:dyDescent="0.2">
      <c r="A79" s="154">
        <v>43699</v>
      </c>
      <c r="B79" s="155">
        <v>7.83</v>
      </c>
      <c r="C79" s="156" t="s">
        <v>253</v>
      </c>
      <c r="D79" s="156" t="s">
        <v>190</v>
      </c>
      <c r="E79" s="157" t="s">
        <v>191</v>
      </c>
      <c r="F79" s="169"/>
    </row>
    <row r="80" spans="1:6" s="167" customFormat="1" x14ac:dyDescent="0.2">
      <c r="A80" s="154">
        <v>43705</v>
      </c>
      <c r="B80" s="155">
        <v>6.96</v>
      </c>
      <c r="C80" s="156" t="s">
        <v>222</v>
      </c>
      <c r="D80" s="156" t="s">
        <v>190</v>
      </c>
      <c r="E80" s="157" t="s">
        <v>191</v>
      </c>
      <c r="F80" s="169"/>
    </row>
    <row r="81" spans="1:6" s="167" customFormat="1" x14ac:dyDescent="0.2">
      <c r="A81" s="154">
        <v>43689</v>
      </c>
      <c r="B81" s="155">
        <v>8.6999999999999993</v>
      </c>
      <c r="C81" s="156" t="s">
        <v>221</v>
      </c>
      <c r="D81" s="156" t="s">
        <v>190</v>
      </c>
      <c r="E81" s="157" t="s">
        <v>191</v>
      </c>
      <c r="F81" s="169"/>
    </row>
    <row r="82" spans="1:6" s="167" customFormat="1" x14ac:dyDescent="0.2">
      <c r="A82" s="154">
        <v>43747</v>
      </c>
      <c r="B82" s="155">
        <v>10.87</v>
      </c>
      <c r="C82" s="156" t="s">
        <v>257</v>
      </c>
      <c r="D82" s="156" t="s">
        <v>197</v>
      </c>
      <c r="E82" s="157" t="s">
        <v>191</v>
      </c>
      <c r="F82" s="169"/>
    </row>
    <row r="83" spans="1:6" s="167" customFormat="1" x14ac:dyDescent="0.2">
      <c r="A83" s="154">
        <v>43748</v>
      </c>
      <c r="B83" s="155">
        <v>11.3</v>
      </c>
      <c r="C83" s="156" t="s">
        <v>207</v>
      </c>
      <c r="D83" s="156" t="s">
        <v>197</v>
      </c>
      <c r="E83" s="157" t="s">
        <v>191</v>
      </c>
      <c r="F83" s="169"/>
    </row>
    <row r="84" spans="1:6" s="167" customFormat="1" x14ac:dyDescent="0.2">
      <c r="A84" s="154">
        <v>43754</v>
      </c>
      <c r="B84" s="155">
        <v>12.17</v>
      </c>
      <c r="C84" s="156" t="s">
        <v>208</v>
      </c>
      <c r="D84" s="156" t="s">
        <v>197</v>
      </c>
      <c r="E84" s="157" t="s">
        <v>191</v>
      </c>
      <c r="F84" s="169"/>
    </row>
    <row r="85" spans="1:6" s="167" customFormat="1" x14ac:dyDescent="0.2">
      <c r="A85" s="154">
        <v>43760</v>
      </c>
      <c r="B85" s="155">
        <v>8.09</v>
      </c>
      <c r="C85" s="156" t="s">
        <v>206</v>
      </c>
      <c r="D85" s="156" t="s">
        <v>197</v>
      </c>
      <c r="E85" s="157" t="s">
        <v>191</v>
      </c>
      <c r="F85" s="169"/>
    </row>
    <row r="86" spans="1:6" s="167" customFormat="1" x14ac:dyDescent="0.2">
      <c r="A86" s="154">
        <v>43776</v>
      </c>
      <c r="B86" s="155">
        <v>10.35</v>
      </c>
      <c r="C86" s="156" t="s">
        <v>209</v>
      </c>
      <c r="D86" s="156" t="s">
        <v>197</v>
      </c>
      <c r="E86" s="157" t="s">
        <v>191</v>
      </c>
      <c r="F86" s="169"/>
    </row>
    <row r="87" spans="1:6" s="167" customFormat="1" x14ac:dyDescent="0.2">
      <c r="A87" s="154">
        <v>43742</v>
      </c>
      <c r="B87" s="155">
        <v>5.22</v>
      </c>
      <c r="C87" s="156" t="s">
        <v>225</v>
      </c>
      <c r="D87" s="156" t="s">
        <v>190</v>
      </c>
      <c r="E87" s="157" t="s">
        <v>191</v>
      </c>
      <c r="F87" s="169"/>
    </row>
    <row r="88" spans="1:6" s="167" customFormat="1" x14ac:dyDescent="0.2">
      <c r="A88" s="154">
        <v>43741</v>
      </c>
      <c r="B88" s="155">
        <v>10.43</v>
      </c>
      <c r="C88" s="156" t="s">
        <v>225</v>
      </c>
      <c r="D88" s="156" t="s">
        <v>190</v>
      </c>
      <c r="E88" s="157" t="s">
        <v>191</v>
      </c>
      <c r="F88" s="169"/>
    </row>
    <row r="89" spans="1:6" s="167" customFormat="1" x14ac:dyDescent="0.2">
      <c r="A89" s="154">
        <v>43759</v>
      </c>
      <c r="B89" s="155">
        <v>3.26</v>
      </c>
      <c r="C89" s="156" t="s">
        <v>195</v>
      </c>
      <c r="D89" s="156" t="s">
        <v>190</v>
      </c>
      <c r="E89" s="157" t="s">
        <v>191</v>
      </c>
      <c r="F89" s="169"/>
    </row>
    <row r="90" spans="1:6" s="167" customFormat="1" x14ac:dyDescent="0.2">
      <c r="A90" s="154">
        <v>43782</v>
      </c>
      <c r="B90" s="155">
        <v>3.04</v>
      </c>
      <c r="C90" s="156" t="s">
        <v>196</v>
      </c>
      <c r="D90" s="156" t="s">
        <v>190</v>
      </c>
      <c r="E90" s="157" t="s">
        <v>191</v>
      </c>
      <c r="F90" s="169"/>
    </row>
    <row r="91" spans="1:6" s="167" customFormat="1" x14ac:dyDescent="0.2">
      <c r="A91" s="154">
        <v>43801</v>
      </c>
      <c r="B91" s="155">
        <v>12.43</v>
      </c>
      <c r="C91" s="156" t="s">
        <v>202</v>
      </c>
      <c r="D91" s="156" t="s">
        <v>197</v>
      </c>
      <c r="E91" s="157" t="s">
        <v>191</v>
      </c>
      <c r="F91" s="169"/>
    </row>
    <row r="92" spans="1:6" s="167" customFormat="1" x14ac:dyDescent="0.2">
      <c r="A92" s="154">
        <v>43803</v>
      </c>
      <c r="B92" s="155">
        <v>9.48</v>
      </c>
      <c r="C92" s="156" t="s">
        <v>211</v>
      </c>
      <c r="D92" s="156" t="s">
        <v>197</v>
      </c>
      <c r="E92" s="157" t="s">
        <v>191</v>
      </c>
      <c r="F92" s="169"/>
    </row>
    <row r="93" spans="1:6" s="167" customFormat="1" x14ac:dyDescent="0.2">
      <c r="A93" s="154">
        <v>43804</v>
      </c>
      <c r="B93" s="155">
        <v>10</v>
      </c>
      <c r="C93" s="156" t="s">
        <v>210</v>
      </c>
      <c r="D93" s="156" t="s">
        <v>197</v>
      </c>
      <c r="E93" s="157" t="s">
        <v>191</v>
      </c>
      <c r="F93" s="169"/>
    </row>
    <row r="94" spans="1:6" s="84" customFormat="1" x14ac:dyDescent="0.2">
      <c r="A94" s="154">
        <v>43812</v>
      </c>
      <c r="B94" s="155">
        <v>15.74</v>
      </c>
      <c r="C94" s="156" t="s">
        <v>212</v>
      </c>
      <c r="D94" s="156" t="s">
        <v>197</v>
      </c>
      <c r="E94" s="157" t="s">
        <v>191</v>
      </c>
      <c r="F94" s="169"/>
    </row>
    <row r="95" spans="1:6" s="84" customFormat="1" x14ac:dyDescent="0.2">
      <c r="A95" s="154">
        <v>43817</v>
      </c>
      <c r="B95" s="155">
        <v>12.17</v>
      </c>
      <c r="C95" s="156" t="s">
        <v>213</v>
      </c>
      <c r="D95" s="156" t="s">
        <v>197</v>
      </c>
      <c r="E95" s="157" t="s">
        <v>191</v>
      </c>
      <c r="F95" s="169"/>
    </row>
    <row r="96" spans="1:6" s="84" customFormat="1" x14ac:dyDescent="0.2">
      <c r="A96" s="154">
        <v>43865</v>
      </c>
      <c r="B96" s="155">
        <v>15.65</v>
      </c>
      <c r="C96" s="156" t="s">
        <v>258</v>
      </c>
      <c r="D96" s="156" t="s">
        <v>197</v>
      </c>
      <c r="E96" s="157" t="s">
        <v>191</v>
      </c>
      <c r="F96" s="169"/>
    </row>
    <row r="97" spans="1:6" s="84" customFormat="1" x14ac:dyDescent="0.2">
      <c r="A97" s="154">
        <v>43874</v>
      </c>
      <c r="B97" s="155">
        <v>8.43</v>
      </c>
      <c r="C97" s="156" t="s">
        <v>202</v>
      </c>
      <c r="D97" s="156" t="s">
        <v>197</v>
      </c>
      <c r="E97" s="157" t="s">
        <v>191</v>
      </c>
      <c r="F97" s="169"/>
    </row>
    <row r="98" spans="1:6" s="84" customFormat="1" x14ac:dyDescent="0.2">
      <c r="A98" s="154">
        <v>43874</v>
      </c>
      <c r="B98" s="155">
        <v>11.04</v>
      </c>
      <c r="C98" s="156" t="s">
        <v>256</v>
      </c>
      <c r="D98" s="156" t="s">
        <v>197</v>
      </c>
      <c r="E98" s="157" t="s">
        <v>191</v>
      </c>
      <c r="F98" s="169"/>
    </row>
    <row r="99" spans="1:6" s="84" customFormat="1" x14ac:dyDescent="0.2">
      <c r="A99" s="154">
        <v>43874</v>
      </c>
      <c r="B99" s="155">
        <v>10.35</v>
      </c>
      <c r="C99" s="156" t="s">
        <v>209</v>
      </c>
      <c r="D99" s="156" t="s">
        <v>197</v>
      </c>
      <c r="E99" s="157" t="s">
        <v>191</v>
      </c>
      <c r="F99" s="169"/>
    </row>
    <row r="100" spans="1:6" s="167" customFormat="1" x14ac:dyDescent="0.2">
      <c r="A100" s="154">
        <v>43894</v>
      </c>
      <c r="B100" s="155">
        <v>7.91</v>
      </c>
      <c r="C100" s="156" t="s">
        <v>209</v>
      </c>
      <c r="D100" s="156" t="s">
        <v>197</v>
      </c>
      <c r="E100" s="157" t="s">
        <v>191</v>
      </c>
      <c r="F100" s="169"/>
    </row>
    <row r="101" spans="1:6" s="167" customFormat="1" x14ac:dyDescent="0.2">
      <c r="A101" s="154">
        <v>43902</v>
      </c>
      <c r="B101" s="155">
        <v>6.96</v>
      </c>
      <c r="C101" s="156" t="s">
        <v>235</v>
      </c>
      <c r="D101" s="156" t="s">
        <v>190</v>
      </c>
      <c r="E101" s="157" t="s">
        <v>191</v>
      </c>
      <c r="F101" s="169"/>
    </row>
    <row r="102" spans="1:6" s="167" customFormat="1" x14ac:dyDescent="0.2">
      <c r="A102" s="154">
        <v>43902</v>
      </c>
      <c r="B102" s="155">
        <v>7.83</v>
      </c>
      <c r="C102" s="156" t="s">
        <v>234</v>
      </c>
      <c r="D102" s="156" t="s">
        <v>190</v>
      </c>
      <c r="E102" s="157" t="s">
        <v>191</v>
      </c>
      <c r="F102" s="169"/>
    </row>
    <row r="103" spans="1:6" s="167" customFormat="1" x14ac:dyDescent="0.2">
      <c r="A103" s="154">
        <v>43902</v>
      </c>
      <c r="B103" s="155">
        <v>6.96</v>
      </c>
      <c r="C103" s="156" t="s">
        <v>221</v>
      </c>
      <c r="D103" s="156" t="s">
        <v>190</v>
      </c>
      <c r="E103" s="157" t="s">
        <v>191</v>
      </c>
      <c r="F103" s="169"/>
    </row>
    <row r="104" spans="1:6" s="167" customFormat="1" x14ac:dyDescent="0.2">
      <c r="A104" s="154">
        <v>43882</v>
      </c>
      <c r="B104" s="155">
        <v>5.87</v>
      </c>
      <c r="C104" s="156" t="s">
        <v>232</v>
      </c>
      <c r="D104" s="156" t="s">
        <v>190</v>
      </c>
      <c r="E104" s="157" t="s">
        <v>191</v>
      </c>
      <c r="F104" s="169"/>
    </row>
    <row r="105" spans="1:6" s="167" customFormat="1" x14ac:dyDescent="0.2">
      <c r="A105" s="154">
        <v>43894</v>
      </c>
      <c r="B105" s="155">
        <v>5.87</v>
      </c>
      <c r="C105" s="156" t="s">
        <v>254</v>
      </c>
      <c r="D105" s="156" t="s">
        <v>190</v>
      </c>
      <c r="E105" s="157" t="s">
        <v>191</v>
      </c>
      <c r="F105" s="169"/>
    </row>
    <row r="106" spans="1:6" s="167" customFormat="1" x14ac:dyDescent="0.2">
      <c r="A106" s="154">
        <v>43878</v>
      </c>
      <c r="B106" s="155">
        <v>6.09</v>
      </c>
      <c r="C106" s="156" t="s">
        <v>233</v>
      </c>
      <c r="D106" s="156" t="s">
        <v>190</v>
      </c>
      <c r="E106" s="157" t="s">
        <v>191</v>
      </c>
      <c r="F106" s="169"/>
    </row>
    <row r="107" spans="1:6" s="167" customFormat="1" x14ac:dyDescent="0.2">
      <c r="A107" s="154">
        <v>43873</v>
      </c>
      <c r="B107" s="155">
        <v>7.48</v>
      </c>
      <c r="C107" s="156" t="s">
        <v>231</v>
      </c>
      <c r="D107" s="156" t="s">
        <v>190</v>
      </c>
      <c r="E107" s="157" t="s">
        <v>191</v>
      </c>
      <c r="F107" s="169"/>
    </row>
    <row r="108" spans="1:6" s="167" customFormat="1" x14ac:dyDescent="0.2">
      <c r="A108" s="154">
        <v>44006</v>
      </c>
      <c r="B108" s="155">
        <v>7.75</v>
      </c>
      <c r="C108" s="156" t="s">
        <v>255</v>
      </c>
      <c r="D108" s="156" t="s">
        <v>199</v>
      </c>
      <c r="E108" s="157" t="s">
        <v>191</v>
      </c>
      <c r="F108" s="169"/>
    </row>
    <row r="109" spans="1:6" s="84" customFormat="1" hidden="1" x14ac:dyDescent="0.2">
      <c r="A109" s="130"/>
      <c r="B109" s="131"/>
      <c r="C109" s="132"/>
      <c r="D109" s="132"/>
      <c r="E109" s="133"/>
      <c r="F109" s="169"/>
    </row>
    <row r="110" spans="1:6" ht="19.5" customHeight="1" x14ac:dyDescent="0.2">
      <c r="A110" s="104" t="s">
        <v>129</v>
      </c>
      <c r="B110" s="105">
        <f>SUM(B67:B109)</f>
        <v>395.45000000000005</v>
      </c>
      <c r="C110" s="164" t="str">
        <f>IF(SUBTOTAL(3,B67:B109)=SUBTOTAL(103,B67:B109),'Summary and sign-off'!$A$48,'Summary and sign-off'!$A$49)</f>
        <v>Check - there are no hidden rows with data</v>
      </c>
      <c r="D110" s="178" t="str">
        <f>IF('Summary and sign-off'!F57='Summary and sign-off'!F54,'Summary and sign-off'!A51,'Summary and sign-off'!A50)</f>
        <v>Check - each entry provides sufficient information</v>
      </c>
      <c r="E110" s="178"/>
      <c r="F110" s="59"/>
    </row>
    <row r="111" spans="1:6" ht="10.5" customHeight="1" x14ac:dyDescent="0.2">
      <c r="A111" s="26"/>
      <c r="B111" s="89"/>
      <c r="C111" s="21"/>
      <c r="D111" s="26"/>
      <c r="E111" s="26"/>
      <c r="F111" s="25"/>
    </row>
    <row r="112" spans="1:6" ht="34.5" customHeight="1" x14ac:dyDescent="0.2">
      <c r="A112" s="47" t="s">
        <v>130</v>
      </c>
      <c r="B112" s="90">
        <f>B15+B63+B110</f>
        <v>5559.0300000000007</v>
      </c>
      <c r="C112" s="48"/>
      <c r="D112" s="48"/>
      <c r="E112" s="48"/>
      <c r="F112" s="25"/>
    </row>
    <row r="113" spans="1:6" x14ac:dyDescent="0.2">
      <c r="A113" s="26"/>
      <c r="B113" s="21"/>
      <c r="C113" s="26"/>
      <c r="D113" s="26"/>
      <c r="E113" s="26"/>
      <c r="F113" s="25"/>
    </row>
    <row r="114" spans="1:6" x14ac:dyDescent="0.2">
      <c r="A114" s="49" t="s">
        <v>73</v>
      </c>
      <c r="B114" s="24"/>
      <c r="C114" s="25"/>
      <c r="D114" s="25"/>
      <c r="E114" s="25"/>
      <c r="F114" s="25"/>
    </row>
    <row r="115" spans="1:6" ht="12.6" customHeight="1" x14ac:dyDescent="0.2">
      <c r="A115" s="22" t="s">
        <v>131</v>
      </c>
      <c r="B115" s="50"/>
      <c r="C115" s="50"/>
      <c r="D115" s="31"/>
      <c r="E115" s="31"/>
      <c r="F115" s="25"/>
    </row>
    <row r="116" spans="1:6" ht="12.95" customHeight="1" x14ac:dyDescent="0.2">
      <c r="A116" s="30" t="s">
        <v>132</v>
      </c>
      <c r="B116" s="26"/>
      <c r="C116" s="31"/>
      <c r="D116" s="26"/>
      <c r="E116" s="31"/>
      <c r="F116" s="25"/>
    </row>
    <row r="117" spans="1:6" x14ac:dyDescent="0.2">
      <c r="A117" s="30" t="s">
        <v>133</v>
      </c>
      <c r="B117" s="31"/>
      <c r="C117" s="31"/>
      <c r="D117" s="31"/>
      <c r="E117" s="51"/>
      <c r="F117" s="59"/>
    </row>
    <row r="118" spans="1:6" x14ac:dyDescent="0.2">
      <c r="A118" s="22" t="s">
        <v>79</v>
      </c>
      <c r="B118" s="24"/>
      <c r="C118" s="25"/>
      <c r="D118" s="25"/>
      <c r="E118" s="25"/>
      <c r="F118" s="25"/>
    </row>
    <row r="119" spans="1:6" ht="12.95" customHeight="1" x14ac:dyDescent="0.2">
      <c r="A119" s="30" t="s">
        <v>134</v>
      </c>
      <c r="B119" s="26"/>
      <c r="C119" s="31"/>
      <c r="D119" s="26"/>
      <c r="E119" s="31"/>
      <c r="F119" s="25"/>
    </row>
    <row r="120" spans="1:6" x14ac:dyDescent="0.2">
      <c r="A120" s="30" t="s">
        <v>135</v>
      </c>
      <c r="B120" s="31"/>
      <c r="C120" s="31"/>
      <c r="D120" s="31"/>
      <c r="E120" s="51"/>
      <c r="F120" s="59"/>
    </row>
    <row r="121" spans="1:6" x14ac:dyDescent="0.2">
      <c r="A121" s="35" t="s">
        <v>136</v>
      </c>
      <c r="B121" s="35"/>
      <c r="C121" s="35"/>
      <c r="D121" s="35"/>
      <c r="E121" s="51"/>
      <c r="F121" s="59"/>
    </row>
    <row r="122" spans="1:6" x14ac:dyDescent="0.2">
      <c r="A122" s="39"/>
      <c r="B122" s="26"/>
      <c r="C122" s="26"/>
      <c r="D122" s="26"/>
      <c r="E122" s="45"/>
      <c r="F122" s="59"/>
    </row>
    <row r="123" spans="1:6" hidden="1" x14ac:dyDescent="0.2">
      <c r="A123" s="39"/>
      <c r="B123" s="26"/>
      <c r="C123" s="26"/>
      <c r="D123" s="26"/>
      <c r="E123" s="45"/>
      <c r="F123" s="59"/>
    </row>
    <row r="124" spans="1:6" hidden="1" x14ac:dyDescent="0.2"/>
    <row r="125" spans="1:6" hidden="1" x14ac:dyDescent="0.2"/>
    <row r="126" spans="1:6" hidden="1" x14ac:dyDescent="0.2"/>
    <row r="127" spans="1:6" hidden="1" x14ac:dyDescent="0.2"/>
    <row r="128" spans="1:6" ht="12.75" hidden="1" customHeight="1" x14ac:dyDescent="0.2"/>
    <row r="129" spans="1:6" hidden="1" x14ac:dyDescent="0.2"/>
    <row r="130" spans="1:6" hidden="1" x14ac:dyDescent="0.2"/>
    <row r="131" spans="1:6" hidden="1" x14ac:dyDescent="0.2">
      <c r="A131" s="52"/>
      <c r="B131" s="45"/>
      <c r="C131" s="45"/>
      <c r="D131" s="45"/>
      <c r="E131" s="45"/>
      <c r="F131" s="59"/>
    </row>
    <row r="132" spans="1:6" hidden="1" x14ac:dyDescent="0.2">
      <c r="A132" s="52"/>
      <c r="B132" s="45"/>
      <c r="C132" s="45"/>
      <c r="D132" s="45"/>
      <c r="E132" s="45"/>
      <c r="F132" s="59"/>
    </row>
    <row r="133" spans="1:6" hidden="1" x14ac:dyDescent="0.2">
      <c r="A133" s="52"/>
      <c r="B133" s="45"/>
      <c r="C133" s="45"/>
      <c r="D133" s="45"/>
      <c r="E133" s="45"/>
      <c r="F133" s="59"/>
    </row>
    <row r="134" spans="1:6" hidden="1" x14ac:dyDescent="0.2">
      <c r="A134" s="52"/>
      <c r="B134" s="45"/>
      <c r="C134" s="45"/>
      <c r="D134" s="45"/>
      <c r="E134" s="45"/>
      <c r="F134" s="59"/>
    </row>
    <row r="135" spans="1:6" hidden="1" x14ac:dyDescent="0.2">
      <c r="A135" s="52"/>
      <c r="B135" s="45"/>
      <c r="C135" s="45"/>
      <c r="D135" s="45"/>
      <c r="E135" s="45"/>
      <c r="F135" s="59"/>
    </row>
    <row r="136" spans="1:6" hidden="1" x14ac:dyDescent="0.2"/>
    <row r="137" spans="1:6" hidden="1" x14ac:dyDescent="0.2"/>
    <row r="138" spans="1:6" hidden="1" x14ac:dyDescent="0.2"/>
    <row r="139" spans="1:6" hidden="1" x14ac:dyDescent="0.2"/>
    <row r="140" spans="1:6" hidden="1" x14ac:dyDescent="0.2"/>
    <row r="141" spans="1:6" hidden="1" x14ac:dyDescent="0.2"/>
    <row r="142" spans="1:6" hidden="1" x14ac:dyDescent="0.2"/>
    <row r="143" spans="1:6" hidden="1"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sheetData>
  <sheetProtection sheet="1" formatCells="0" formatRows="0" insertColumns="0" insertRows="0" deleteRows="0"/>
  <mergeCells count="15">
    <mergeCell ref="B7:E7"/>
    <mergeCell ref="B5:E5"/>
    <mergeCell ref="D110:E110"/>
    <mergeCell ref="A1:E1"/>
    <mergeCell ref="A17:E17"/>
    <mergeCell ref="A65:E65"/>
    <mergeCell ref="B2:E2"/>
    <mergeCell ref="B3:E3"/>
    <mergeCell ref="B4:E4"/>
    <mergeCell ref="A8:E8"/>
    <mergeCell ref="A9:E9"/>
    <mergeCell ref="B6:E6"/>
    <mergeCell ref="D15:E15"/>
    <mergeCell ref="D63:E6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4 A67 A109 A62">
      <formula1>$B$4</formula1>
      <formula2>$B$5</formula2>
    </dataValidation>
    <dataValidation allowBlank="1" showInputMessage="1" showErrorMessage="1" prompt="Insert additional rows as needed:_x000a_- 'right click' on a row number (left of screen)_x000a_- select 'Insert' (this will insert a row above it)" sqref="A66 A18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9:A58 A68:A108 A59:A61">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B12:B14 B62 B19:B58 B67:B109 B59:B61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10" zoomScaleNormal="100" workbookViewId="0">
      <selection activeCell="A15" sqref="A15:XFD23"/>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9.28515625" style="15" customWidth="1"/>
    <col min="7" max="10" width="9.140625" style="15" hidden="1" customWidth="1"/>
    <col min="11" max="13" width="0" style="15" hidden="1" customWidth="1"/>
    <col min="14" max="16384" width="0" style="15" hidden="1"/>
  </cols>
  <sheetData>
    <row r="1" spans="1:6" ht="26.25" customHeight="1" x14ac:dyDescent="0.2">
      <c r="A1" s="174" t="s">
        <v>109</v>
      </c>
      <c r="B1" s="174"/>
      <c r="C1" s="174"/>
      <c r="D1" s="174"/>
      <c r="E1" s="174"/>
      <c r="F1" s="37"/>
    </row>
    <row r="2" spans="1:6" ht="21" customHeight="1" x14ac:dyDescent="0.2">
      <c r="A2" s="3" t="s">
        <v>52</v>
      </c>
      <c r="B2" s="177" t="str">
        <f>'Summary and sign-off'!B2:F2</f>
        <v>Broadcasting Standards Authority</v>
      </c>
      <c r="C2" s="177"/>
      <c r="D2" s="177"/>
      <c r="E2" s="177"/>
      <c r="F2" s="37"/>
    </row>
    <row r="3" spans="1:6" ht="21" customHeight="1" x14ac:dyDescent="0.2">
      <c r="A3" s="3" t="s">
        <v>110</v>
      </c>
      <c r="B3" s="177" t="str">
        <f>'Summary and sign-off'!B3:F3</f>
        <v>Belinda Moffat</v>
      </c>
      <c r="C3" s="177"/>
      <c r="D3" s="177"/>
      <c r="E3" s="177"/>
      <c r="F3" s="37"/>
    </row>
    <row r="4" spans="1:6" ht="21" customHeight="1" x14ac:dyDescent="0.2">
      <c r="A4" s="3" t="s">
        <v>111</v>
      </c>
      <c r="B4" s="177">
        <f>'Summary and sign-off'!B4:F4</f>
        <v>43647</v>
      </c>
      <c r="C4" s="177"/>
      <c r="D4" s="177"/>
      <c r="E4" s="177"/>
      <c r="F4" s="37"/>
    </row>
    <row r="5" spans="1:6" ht="21" customHeight="1" x14ac:dyDescent="0.2">
      <c r="A5" s="3" t="s">
        <v>112</v>
      </c>
      <c r="B5" s="177">
        <f>'Summary and sign-off'!B5:F5</f>
        <v>44012</v>
      </c>
      <c r="C5" s="177"/>
      <c r="D5" s="177"/>
      <c r="E5" s="177"/>
      <c r="F5" s="37"/>
    </row>
    <row r="6" spans="1:6" ht="21" customHeight="1" x14ac:dyDescent="0.2">
      <c r="A6" s="3" t="s">
        <v>113</v>
      </c>
      <c r="B6" s="172" t="s">
        <v>81</v>
      </c>
      <c r="C6" s="172"/>
      <c r="D6" s="172"/>
      <c r="E6" s="172"/>
      <c r="F6" s="37"/>
    </row>
    <row r="7" spans="1:6" ht="21" customHeight="1" x14ac:dyDescent="0.2">
      <c r="A7" s="3" t="s">
        <v>56</v>
      </c>
      <c r="B7" s="172" t="s">
        <v>83</v>
      </c>
      <c r="C7" s="172"/>
      <c r="D7" s="172"/>
      <c r="E7" s="172"/>
      <c r="F7" s="37"/>
    </row>
    <row r="8" spans="1:6" ht="35.25" customHeight="1" x14ac:dyDescent="0.25">
      <c r="A8" s="187" t="s">
        <v>137</v>
      </c>
      <c r="B8" s="187"/>
      <c r="C8" s="188"/>
      <c r="D8" s="188"/>
      <c r="E8" s="188"/>
      <c r="F8" s="41"/>
    </row>
    <row r="9" spans="1:6" ht="35.25" customHeight="1" x14ac:dyDescent="0.25">
      <c r="A9" s="185" t="s">
        <v>138</v>
      </c>
      <c r="B9" s="186"/>
      <c r="C9" s="186"/>
      <c r="D9" s="186"/>
      <c r="E9" s="186"/>
      <c r="F9" s="41"/>
    </row>
    <row r="10" spans="1:6" ht="27" customHeight="1" x14ac:dyDescent="0.2">
      <c r="A10" s="34" t="s">
        <v>139</v>
      </c>
      <c r="B10" s="34" t="s">
        <v>62</v>
      </c>
      <c r="C10" s="34" t="s">
        <v>140</v>
      </c>
      <c r="D10" s="34" t="s">
        <v>141</v>
      </c>
      <c r="E10" s="34" t="s">
        <v>121</v>
      </c>
      <c r="F10" s="22"/>
    </row>
    <row r="11" spans="1:6" s="84" customFormat="1" hidden="1" x14ac:dyDescent="0.2">
      <c r="A11" s="134"/>
      <c r="B11" s="131"/>
      <c r="C11" s="135"/>
      <c r="D11" s="135"/>
      <c r="E11" s="136"/>
      <c r="F11" s="1"/>
    </row>
    <row r="12" spans="1:6" s="167" customFormat="1" x14ac:dyDescent="0.2">
      <c r="A12" s="154">
        <v>43865</v>
      </c>
      <c r="B12" s="155">
        <v>12.61</v>
      </c>
      <c r="C12" s="156" t="s">
        <v>240</v>
      </c>
      <c r="D12" s="156" t="s">
        <v>230</v>
      </c>
      <c r="E12" s="157" t="s">
        <v>191</v>
      </c>
      <c r="F12" s="169"/>
    </row>
    <row r="13" spans="1:6" s="167" customFormat="1" x14ac:dyDescent="0.2">
      <c r="A13" s="154">
        <v>43840</v>
      </c>
      <c r="B13" s="155">
        <v>11.74</v>
      </c>
      <c r="C13" s="156" t="s">
        <v>240</v>
      </c>
      <c r="D13" s="156" t="s">
        <v>230</v>
      </c>
      <c r="E13" s="157" t="s">
        <v>189</v>
      </c>
      <c r="F13" s="169"/>
    </row>
    <row r="14" spans="1:6" s="84" customFormat="1" x14ac:dyDescent="0.2">
      <c r="A14" s="154"/>
      <c r="B14" s="155"/>
      <c r="C14" s="158"/>
      <c r="D14" s="158"/>
      <c r="E14" s="159"/>
      <c r="F14" s="1"/>
    </row>
    <row r="15" spans="1:6" s="84" customFormat="1" ht="11.25" hidden="1" customHeight="1" x14ac:dyDescent="0.2">
      <c r="A15" s="134"/>
      <c r="B15" s="131"/>
      <c r="C15" s="135"/>
      <c r="D15" s="135"/>
      <c r="E15" s="136"/>
      <c r="F15" s="1"/>
    </row>
    <row r="16" spans="1:6" ht="34.5" customHeight="1" x14ac:dyDescent="0.2">
      <c r="A16" s="85" t="s">
        <v>142</v>
      </c>
      <c r="B16" s="94">
        <f>SUM(B11:B15)</f>
        <v>24.35</v>
      </c>
      <c r="C16" s="103" t="str">
        <f>IF(SUBTOTAL(3,B11:B15)=SUBTOTAL(103,B11:B15),'Summary and sign-off'!$A$48,'Summary and sign-off'!$A$49)</f>
        <v>Check - there are no hidden rows with data</v>
      </c>
      <c r="D16" s="178" t="str">
        <f>IF('Summary and sign-off'!F58='Summary and sign-off'!F54,'Summary and sign-off'!A51,'Summary and sign-off'!A50)</f>
        <v>Check - each entry provides sufficient information</v>
      </c>
      <c r="E16" s="178"/>
      <c r="F16" s="1"/>
    </row>
    <row r="17" spans="1:6" x14ac:dyDescent="0.2">
      <c r="A17" s="20"/>
      <c r="B17" s="19"/>
      <c r="C17" s="19"/>
      <c r="D17" s="19"/>
      <c r="E17" s="19"/>
      <c r="F17" s="37"/>
    </row>
    <row r="18" spans="1:6" x14ac:dyDescent="0.2">
      <c r="A18" s="20" t="s">
        <v>73</v>
      </c>
      <c r="B18" s="21"/>
      <c r="C18" s="26"/>
      <c r="D18" s="19"/>
      <c r="E18" s="19"/>
      <c r="F18" s="37"/>
    </row>
    <row r="19" spans="1:6" ht="12.75" customHeight="1" x14ac:dyDescent="0.2">
      <c r="A19" s="22" t="s">
        <v>143</v>
      </c>
      <c r="B19" s="22"/>
      <c r="C19" s="22"/>
      <c r="D19" s="22"/>
      <c r="E19" s="22"/>
      <c r="F19" s="37"/>
    </row>
    <row r="20" spans="1:6" x14ac:dyDescent="0.2">
      <c r="A20" s="22" t="s">
        <v>144</v>
      </c>
      <c r="B20" s="30"/>
      <c r="C20" s="42"/>
      <c r="D20" s="43"/>
      <c r="E20" s="43"/>
      <c r="F20" s="37"/>
    </row>
    <row r="21" spans="1:6" x14ac:dyDescent="0.2">
      <c r="A21" s="22" t="s">
        <v>79</v>
      </c>
      <c r="B21" s="24"/>
      <c r="C21" s="25"/>
      <c r="D21" s="25"/>
      <c r="E21" s="25"/>
      <c r="F21" s="26"/>
    </row>
    <row r="22" spans="1:6" x14ac:dyDescent="0.2">
      <c r="A22" s="30" t="s">
        <v>145</v>
      </c>
      <c r="B22" s="30"/>
      <c r="C22" s="42"/>
      <c r="D22" s="42"/>
      <c r="E22" s="42"/>
      <c r="F22" s="37"/>
    </row>
    <row r="23" spans="1:6" ht="12.75" customHeight="1" x14ac:dyDescent="0.2">
      <c r="A23" s="30" t="s">
        <v>146</v>
      </c>
      <c r="B23" s="30"/>
      <c r="C23" s="44"/>
      <c r="D23" s="44"/>
      <c r="E23" s="32"/>
      <c r="F23" s="37"/>
    </row>
    <row r="24" spans="1:6" x14ac:dyDescent="0.2">
      <c r="A24" s="19"/>
      <c r="B24" s="19"/>
      <c r="C24" s="19"/>
      <c r="D24" s="19"/>
      <c r="E24" s="19"/>
      <c r="F24" s="37"/>
    </row>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6"/>
  <sheetViews>
    <sheetView topLeftCell="A37" zoomScaleNormal="100" workbookViewId="0">
      <selection activeCell="B7" sqref="B7:E7"/>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6.85546875" style="15" customWidth="1"/>
    <col min="7" max="10" width="9.140625" style="15" hidden="1" customWidth="1"/>
    <col min="11" max="13" width="0" style="15" hidden="1" customWidth="1"/>
    <col min="14" max="16384" width="9.140625" style="15" hidden="1"/>
  </cols>
  <sheetData>
    <row r="1" spans="1:6" ht="26.25" customHeight="1" x14ac:dyDescent="0.2">
      <c r="A1" s="174" t="s">
        <v>109</v>
      </c>
      <c r="B1" s="174"/>
      <c r="C1" s="174"/>
      <c r="D1" s="174"/>
      <c r="E1" s="174"/>
      <c r="F1" s="23"/>
    </row>
    <row r="2" spans="1:6" ht="21" customHeight="1" x14ac:dyDescent="0.2">
      <c r="A2" s="3" t="s">
        <v>52</v>
      </c>
      <c r="B2" s="177" t="str">
        <f>'Summary and sign-off'!B2:F2</f>
        <v>Broadcasting Standards Authority</v>
      </c>
      <c r="C2" s="177"/>
      <c r="D2" s="177"/>
      <c r="E2" s="177"/>
      <c r="F2" s="23"/>
    </row>
    <row r="3" spans="1:6" ht="21" customHeight="1" x14ac:dyDescent="0.2">
      <c r="A3" s="3" t="s">
        <v>110</v>
      </c>
      <c r="B3" s="177" t="str">
        <f>'Summary and sign-off'!B3:F3</f>
        <v>Belinda Moffat</v>
      </c>
      <c r="C3" s="177"/>
      <c r="D3" s="177"/>
      <c r="E3" s="177"/>
      <c r="F3" s="23"/>
    </row>
    <row r="4" spans="1:6" ht="21" customHeight="1" x14ac:dyDescent="0.2">
      <c r="A4" s="3" t="s">
        <v>111</v>
      </c>
      <c r="B4" s="177">
        <f>'Summary and sign-off'!B4:F4</f>
        <v>43647</v>
      </c>
      <c r="C4" s="177"/>
      <c r="D4" s="177"/>
      <c r="E4" s="177"/>
      <c r="F4" s="23"/>
    </row>
    <row r="5" spans="1:6" ht="21" customHeight="1" x14ac:dyDescent="0.2">
      <c r="A5" s="3" t="s">
        <v>112</v>
      </c>
      <c r="B5" s="177">
        <f>'Summary and sign-off'!B5:F5</f>
        <v>44012</v>
      </c>
      <c r="C5" s="177"/>
      <c r="D5" s="177"/>
      <c r="E5" s="177"/>
      <c r="F5" s="23"/>
    </row>
    <row r="6" spans="1:6" ht="21" customHeight="1" x14ac:dyDescent="0.2">
      <c r="A6" s="3" t="s">
        <v>113</v>
      </c>
      <c r="B6" s="172" t="s">
        <v>81</v>
      </c>
      <c r="C6" s="172"/>
      <c r="D6" s="172"/>
      <c r="E6" s="172"/>
      <c r="F6" s="33"/>
    </row>
    <row r="7" spans="1:6" ht="21" customHeight="1" x14ac:dyDescent="0.2">
      <c r="A7" s="3" t="s">
        <v>56</v>
      </c>
      <c r="B7" s="172" t="s">
        <v>83</v>
      </c>
      <c r="C7" s="172"/>
      <c r="D7" s="172"/>
      <c r="E7" s="172"/>
      <c r="F7" s="33"/>
    </row>
    <row r="8" spans="1:6" ht="35.25" customHeight="1" x14ac:dyDescent="0.2">
      <c r="A8" s="181" t="s">
        <v>147</v>
      </c>
      <c r="B8" s="181"/>
      <c r="C8" s="188"/>
      <c r="D8" s="188"/>
      <c r="E8" s="188"/>
      <c r="F8" s="23"/>
    </row>
    <row r="9" spans="1:6" ht="35.25" customHeight="1" x14ac:dyDescent="0.2">
      <c r="A9" s="189" t="s">
        <v>148</v>
      </c>
      <c r="B9" s="190"/>
      <c r="C9" s="190"/>
      <c r="D9" s="190"/>
      <c r="E9" s="190"/>
      <c r="F9" s="23"/>
    </row>
    <row r="10" spans="1:6" ht="27" customHeight="1" x14ac:dyDescent="0.2">
      <c r="A10" s="34" t="s">
        <v>117</v>
      </c>
      <c r="B10" s="34" t="s">
        <v>62</v>
      </c>
      <c r="C10" s="34" t="s">
        <v>149</v>
      </c>
      <c r="D10" s="34" t="s">
        <v>150</v>
      </c>
      <c r="E10" s="34" t="s">
        <v>121</v>
      </c>
      <c r="F10" s="35"/>
    </row>
    <row r="11" spans="1:6" s="84" customFormat="1" hidden="1" x14ac:dyDescent="0.2">
      <c r="A11" s="134"/>
      <c r="B11" s="131"/>
      <c r="C11" s="135"/>
      <c r="D11" s="135"/>
      <c r="E11" s="136"/>
      <c r="F11" s="2"/>
    </row>
    <row r="12" spans="1:6" s="84" customFormat="1" x14ac:dyDescent="0.2">
      <c r="A12" s="154">
        <v>43647</v>
      </c>
      <c r="B12" s="155">
        <v>1192</v>
      </c>
      <c r="C12" s="158" t="s">
        <v>242</v>
      </c>
      <c r="D12" s="158" t="s">
        <v>172</v>
      </c>
      <c r="E12" s="159"/>
      <c r="F12" s="2"/>
    </row>
    <row r="13" spans="1:6" s="84" customFormat="1" x14ac:dyDescent="0.2">
      <c r="A13" s="154">
        <v>43671</v>
      </c>
      <c r="B13" s="155">
        <v>175</v>
      </c>
      <c r="C13" s="158" t="s">
        <v>241</v>
      </c>
      <c r="D13" s="158" t="s">
        <v>183</v>
      </c>
      <c r="E13" s="159"/>
      <c r="F13" s="2"/>
    </row>
    <row r="14" spans="1:6" s="84" customFormat="1" x14ac:dyDescent="0.2">
      <c r="A14" s="154">
        <v>43679</v>
      </c>
      <c r="B14" s="155">
        <v>456.52</v>
      </c>
      <c r="C14" s="158" t="s">
        <v>241</v>
      </c>
      <c r="D14" s="158" t="s">
        <v>171</v>
      </c>
      <c r="E14" s="159"/>
      <c r="F14" s="2"/>
    </row>
    <row r="15" spans="1:6" s="84" customFormat="1" x14ac:dyDescent="0.2">
      <c r="A15" s="154">
        <v>43647</v>
      </c>
      <c r="B15" s="155">
        <v>155.65</v>
      </c>
      <c r="C15" s="158" t="s">
        <v>243</v>
      </c>
      <c r="D15" s="158" t="s">
        <v>176</v>
      </c>
      <c r="E15" s="159"/>
      <c r="F15" s="2"/>
    </row>
    <row r="16" spans="1:6" s="84" customFormat="1" ht="25.5" x14ac:dyDescent="0.2">
      <c r="A16" s="154">
        <v>43901</v>
      </c>
      <c r="B16" s="155">
        <v>475</v>
      </c>
      <c r="C16" s="158" t="s">
        <v>173</v>
      </c>
      <c r="D16" s="158" t="s">
        <v>175</v>
      </c>
      <c r="E16" s="159"/>
      <c r="F16" s="2"/>
    </row>
    <row r="17" spans="1:6" s="84" customFormat="1" x14ac:dyDescent="0.2">
      <c r="A17" s="154">
        <v>43675</v>
      </c>
      <c r="B17" s="155">
        <v>56.44</v>
      </c>
      <c r="C17" s="158" t="s">
        <v>177</v>
      </c>
      <c r="D17" s="158" t="s">
        <v>178</v>
      </c>
      <c r="E17" s="159"/>
      <c r="F17" s="2"/>
    </row>
    <row r="18" spans="1:6" s="84" customFormat="1" x14ac:dyDescent="0.2">
      <c r="A18" s="154">
        <v>43704</v>
      </c>
      <c r="B18" s="155">
        <v>56.44</v>
      </c>
      <c r="C18" s="158" t="s">
        <v>177</v>
      </c>
      <c r="D18" s="158" t="s">
        <v>178</v>
      </c>
      <c r="E18" s="159"/>
      <c r="F18" s="2"/>
    </row>
    <row r="19" spans="1:6" s="84" customFormat="1" x14ac:dyDescent="0.2">
      <c r="A19" s="154">
        <v>43735</v>
      </c>
      <c r="B19" s="155">
        <v>56.44</v>
      </c>
      <c r="C19" s="158" t="s">
        <v>177</v>
      </c>
      <c r="D19" s="158" t="s">
        <v>178</v>
      </c>
      <c r="E19" s="159"/>
      <c r="F19" s="2"/>
    </row>
    <row r="20" spans="1:6" s="84" customFormat="1" x14ac:dyDescent="0.2">
      <c r="A20" s="154">
        <v>43767</v>
      </c>
      <c r="B20" s="155">
        <v>56.44</v>
      </c>
      <c r="C20" s="158" t="s">
        <v>177</v>
      </c>
      <c r="D20" s="158" t="s">
        <v>178</v>
      </c>
      <c r="E20" s="159"/>
      <c r="F20" s="2"/>
    </row>
    <row r="21" spans="1:6" s="84" customFormat="1" x14ac:dyDescent="0.2">
      <c r="A21" s="154">
        <v>43796</v>
      </c>
      <c r="B21" s="155">
        <v>56.44</v>
      </c>
      <c r="C21" s="158" t="s">
        <v>177</v>
      </c>
      <c r="D21" s="158" t="s">
        <v>178</v>
      </c>
      <c r="E21" s="159"/>
      <c r="F21" s="2"/>
    </row>
    <row r="22" spans="1:6" s="84" customFormat="1" x14ac:dyDescent="0.2">
      <c r="A22" s="154">
        <v>43826</v>
      </c>
      <c r="B22" s="155">
        <v>56.44</v>
      </c>
      <c r="C22" s="158" t="s">
        <v>177</v>
      </c>
      <c r="D22" s="158" t="s">
        <v>178</v>
      </c>
      <c r="E22" s="159"/>
      <c r="F22" s="2"/>
    </row>
    <row r="23" spans="1:6" s="84" customFormat="1" x14ac:dyDescent="0.2">
      <c r="A23" s="154">
        <v>43857</v>
      </c>
      <c r="B23" s="155">
        <v>56.44</v>
      </c>
      <c r="C23" s="158" t="s">
        <v>177</v>
      </c>
      <c r="D23" s="158" t="s">
        <v>178</v>
      </c>
      <c r="E23" s="159"/>
      <c r="F23" s="2"/>
    </row>
    <row r="24" spans="1:6" s="84" customFormat="1" x14ac:dyDescent="0.2">
      <c r="A24" s="154">
        <v>43888</v>
      </c>
      <c r="B24" s="155">
        <v>56.44</v>
      </c>
      <c r="C24" s="158" t="s">
        <v>177</v>
      </c>
      <c r="D24" s="158" t="s">
        <v>178</v>
      </c>
      <c r="E24" s="159"/>
      <c r="F24" s="2"/>
    </row>
    <row r="25" spans="1:6" s="84" customFormat="1" x14ac:dyDescent="0.2">
      <c r="A25" s="154">
        <v>43917</v>
      </c>
      <c r="B25" s="155">
        <v>56.44</v>
      </c>
      <c r="C25" s="158" t="s">
        <v>177</v>
      </c>
      <c r="D25" s="158" t="s">
        <v>178</v>
      </c>
      <c r="E25" s="159"/>
      <c r="F25" s="2"/>
    </row>
    <row r="26" spans="1:6" s="84" customFormat="1" x14ac:dyDescent="0.2">
      <c r="A26" s="154">
        <v>43949</v>
      </c>
      <c r="B26" s="155">
        <v>56.44</v>
      </c>
      <c r="C26" s="158" t="s">
        <v>177</v>
      </c>
      <c r="D26" s="158" t="s">
        <v>178</v>
      </c>
      <c r="E26" s="159"/>
      <c r="F26" s="2"/>
    </row>
    <row r="27" spans="1:6" s="84" customFormat="1" x14ac:dyDescent="0.2">
      <c r="A27" s="154">
        <v>43978</v>
      </c>
      <c r="B27" s="155">
        <v>56.44</v>
      </c>
      <c r="C27" s="158" t="s">
        <v>177</v>
      </c>
      <c r="D27" s="158" t="s">
        <v>178</v>
      </c>
      <c r="E27" s="159"/>
      <c r="F27" s="2"/>
    </row>
    <row r="28" spans="1:6" s="84" customFormat="1" x14ac:dyDescent="0.2">
      <c r="A28" s="154">
        <v>44011</v>
      </c>
      <c r="B28" s="155">
        <v>56.44</v>
      </c>
      <c r="C28" s="158" t="s">
        <v>177</v>
      </c>
      <c r="D28" s="158" t="s">
        <v>178</v>
      </c>
      <c r="E28" s="159"/>
      <c r="F28" s="2"/>
    </row>
    <row r="29" spans="1:6" s="84" customFormat="1" x14ac:dyDescent="0.2">
      <c r="A29" s="154">
        <v>43653</v>
      </c>
      <c r="B29" s="155">
        <v>22</v>
      </c>
      <c r="C29" s="158" t="s">
        <v>244</v>
      </c>
      <c r="D29" s="158" t="s">
        <v>179</v>
      </c>
      <c r="E29" s="159"/>
      <c r="F29" s="2"/>
    </row>
    <row r="30" spans="1:6" s="84" customFormat="1" x14ac:dyDescent="0.2">
      <c r="A30" s="154">
        <v>43684</v>
      </c>
      <c r="B30" s="155">
        <v>22.17</v>
      </c>
      <c r="C30" s="158" t="s">
        <v>244</v>
      </c>
      <c r="D30" s="158" t="s">
        <v>179</v>
      </c>
      <c r="E30" s="159"/>
      <c r="F30" s="2"/>
    </row>
    <row r="31" spans="1:6" s="84" customFormat="1" x14ac:dyDescent="0.2">
      <c r="A31" s="154">
        <v>43715</v>
      </c>
      <c r="B31" s="155">
        <v>22.17</v>
      </c>
      <c r="C31" s="158" t="s">
        <v>244</v>
      </c>
      <c r="D31" s="158" t="s">
        <v>179</v>
      </c>
      <c r="E31" s="159"/>
      <c r="F31" s="2"/>
    </row>
    <row r="32" spans="1:6" s="84" customFormat="1" x14ac:dyDescent="0.2">
      <c r="A32" s="154">
        <v>43745</v>
      </c>
      <c r="B32" s="155">
        <v>22</v>
      </c>
      <c r="C32" s="158" t="s">
        <v>244</v>
      </c>
      <c r="D32" s="158" t="s">
        <v>179</v>
      </c>
      <c r="E32" s="159"/>
      <c r="F32" s="2"/>
    </row>
    <row r="33" spans="1:6" s="84" customFormat="1" x14ac:dyDescent="0.2">
      <c r="A33" s="154">
        <v>43776</v>
      </c>
      <c r="B33" s="155">
        <v>22.44</v>
      </c>
      <c r="C33" s="158" t="s">
        <v>244</v>
      </c>
      <c r="D33" s="158" t="s">
        <v>179</v>
      </c>
      <c r="E33" s="159"/>
      <c r="F33" s="2"/>
    </row>
    <row r="34" spans="1:6" s="84" customFormat="1" x14ac:dyDescent="0.2">
      <c r="A34" s="154">
        <v>43806</v>
      </c>
      <c r="B34" s="155">
        <v>22</v>
      </c>
      <c r="C34" s="158" t="s">
        <v>244</v>
      </c>
      <c r="D34" s="158" t="s">
        <v>179</v>
      </c>
      <c r="E34" s="159"/>
      <c r="F34" s="2"/>
    </row>
    <row r="35" spans="1:6" s="84" customFormat="1" x14ac:dyDescent="0.2">
      <c r="A35" s="154">
        <v>43837</v>
      </c>
      <c r="B35" s="155">
        <v>23.39</v>
      </c>
      <c r="C35" s="158" t="s">
        <v>244</v>
      </c>
      <c r="D35" s="158" t="s">
        <v>179</v>
      </c>
      <c r="E35" s="159"/>
      <c r="F35" s="2"/>
    </row>
    <row r="36" spans="1:6" s="84" customFormat="1" x14ac:dyDescent="0.2">
      <c r="A36" s="154">
        <v>43868</v>
      </c>
      <c r="B36" s="155">
        <v>42</v>
      </c>
      <c r="C36" s="158" t="s">
        <v>244</v>
      </c>
      <c r="D36" s="158" t="s">
        <v>179</v>
      </c>
      <c r="E36" s="159"/>
      <c r="F36" s="2"/>
    </row>
    <row r="37" spans="1:6" s="84" customFormat="1" x14ac:dyDescent="0.2">
      <c r="A37" s="154">
        <v>43868</v>
      </c>
      <c r="B37" s="155">
        <v>22.44</v>
      </c>
      <c r="C37" s="158" t="s">
        <v>244</v>
      </c>
      <c r="D37" s="158" t="s">
        <v>179</v>
      </c>
      <c r="E37" s="159"/>
      <c r="F37" s="2"/>
    </row>
    <row r="38" spans="1:6" s="84" customFormat="1" x14ac:dyDescent="0.2">
      <c r="A38" s="154">
        <v>43879</v>
      </c>
      <c r="B38" s="155">
        <v>-20</v>
      </c>
      <c r="C38" s="158" t="s">
        <v>244</v>
      </c>
      <c r="D38" s="158" t="s">
        <v>180</v>
      </c>
      <c r="E38" s="159"/>
      <c r="F38" s="2"/>
    </row>
    <row r="39" spans="1:6" s="84" customFormat="1" x14ac:dyDescent="0.2">
      <c r="A39" s="154">
        <v>43885</v>
      </c>
      <c r="B39" s="155">
        <v>22</v>
      </c>
      <c r="C39" s="158" t="s">
        <v>244</v>
      </c>
      <c r="D39" s="158" t="s">
        <v>179</v>
      </c>
      <c r="E39" s="159"/>
      <c r="F39" s="2"/>
    </row>
    <row r="40" spans="1:6" s="84" customFormat="1" x14ac:dyDescent="0.2">
      <c r="A40" s="154">
        <v>43928</v>
      </c>
      <c r="B40" s="155">
        <v>23.93</v>
      </c>
      <c r="C40" s="158" t="s">
        <v>244</v>
      </c>
      <c r="D40" s="158" t="s">
        <v>179</v>
      </c>
      <c r="E40" s="159"/>
      <c r="F40" s="2"/>
    </row>
    <row r="41" spans="1:6" s="84" customFormat="1" x14ac:dyDescent="0.2">
      <c r="A41" s="154">
        <v>43958</v>
      </c>
      <c r="B41" s="155">
        <v>44</v>
      </c>
      <c r="C41" s="158" t="s">
        <v>244</v>
      </c>
      <c r="D41" s="158" t="s">
        <v>179</v>
      </c>
      <c r="E41" s="159"/>
      <c r="F41" s="2"/>
    </row>
    <row r="42" spans="1:6" s="84" customFormat="1" x14ac:dyDescent="0.2">
      <c r="A42" s="154">
        <v>43989</v>
      </c>
      <c r="B42" s="155">
        <v>22.44</v>
      </c>
      <c r="C42" s="158" t="s">
        <v>244</v>
      </c>
      <c r="D42" s="158" t="s">
        <v>179</v>
      </c>
      <c r="E42" s="159"/>
      <c r="F42" s="2"/>
    </row>
    <row r="43" spans="1:6" s="84" customFormat="1" x14ac:dyDescent="0.2">
      <c r="A43" s="154">
        <v>43681</v>
      </c>
      <c r="B43" s="155">
        <v>86.96</v>
      </c>
      <c r="C43" s="158" t="s">
        <v>185</v>
      </c>
      <c r="D43" s="158" t="s">
        <v>181</v>
      </c>
      <c r="E43" s="159"/>
      <c r="F43" s="2"/>
    </row>
    <row r="44" spans="1:6" s="84" customFormat="1" x14ac:dyDescent="0.2">
      <c r="A44" s="154">
        <v>43740</v>
      </c>
      <c r="B44" s="155">
        <v>282.61</v>
      </c>
      <c r="C44" s="158" t="s">
        <v>185</v>
      </c>
      <c r="D44" s="158" t="s">
        <v>182</v>
      </c>
      <c r="E44" s="159"/>
      <c r="F44" s="2"/>
    </row>
    <row r="45" spans="1:6" s="84" customFormat="1" x14ac:dyDescent="0.2">
      <c r="A45" s="154">
        <v>43888</v>
      </c>
      <c r="B45" s="155">
        <v>52.17</v>
      </c>
      <c r="C45" s="158" t="s">
        <v>185</v>
      </c>
      <c r="D45" s="158" t="s">
        <v>186</v>
      </c>
      <c r="E45" s="159"/>
      <c r="F45" s="2"/>
    </row>
    <row r="46" spans="1:6" s="84" customFormat="1" x14ac:dyDescent="0.2">
      <c r="A46" s="154">
        <v>43784</v>
      </c>
      <c r="B46" s="155">
        <v>156.96</v>
      </c>
      <c r="C46" s="158" t="s">
        <v>174</v>
      </c>
      <c r="D46" s="158" t="s">
        <v>184</v>
      </c>
      <c r="E46" s="159"/>
      <c r="F46" s="2"/>
    </row>
    <row r="47" spans="1:6" s="84" customFormat="1" hidden="1" x14ac:dyDescent="0.2">
      <c r="A47" s="134"/>
      <c r="B47" s="131"/>
      <c r="C47" s="135"/>
      <c r="D47" s="135"/>
      <c r="E47" s="136"/>
      <c r="F47" s="2"/>
    </row>
    <row r="48" spans="1:6" ht="34.5" customHeight="1" x14ac:dyDescent="0.2">
      <c r="A48" s="85" t="s">
        <v>151</v>
      </c>
      <c r="B48" s="94">
        <f>SUM(B11:B47)</f>
        <v>4023.130000000001</v>
      </c>
      <c r="C48" s="103" t="str">
        <f>IF(SUBTOTAL(3,B11:B47)=SUBTOTAL(103,B11:B47),'Summary and sign-off'!$A$48,'Summary and sign-off'!$A$49)</f>
        <v>Check - there are no hidden rows with data</v>
      </c>
      <c r="D48" s="178" t="str">
        <f>IF('Summary and sign-off'!F59='Summary and sign-off'!F54,'Summary and sign-off'!A51,'Summary and sign-off'!A50)</f>
        <v>Check - each entry provides sufficient information</v>
      </c>
      <c r="E48" s="178"/>
      <c r="F48" s="36"/>
    </row>
    <row r="49" spans="1:6" ht="14.1" customHeight="1" x14ac:dyDescent="0.2">
      <c r="A49" s="37"/>
      <c r="B49" s="26"/>
      <c r="C49" s="19"/>
      <c r="D49" s="19"/>
      <c r="E49" s="19"/>
      <c r="F49" s="23"/>
    </row>
    <row r="50" spans="1:6" x14ac:dyDescent="0.2">
      <c r="A50" s="20" t="s">
        <v>152</v>
      </c>
      <c r="B50" s="19"/>
      <c r="C50" s="19"/>
      <c r="D50" s="19"/>
      <c r="E50" s="19"/>
      <c r="F50" s="23"/>
    </row>
    <row r="51" spans="1:6" ht="12.6" customHeight="1" x14ac:dyDescent="0.2">
      <c r="A51" s="22" t="s">
        <v>131</v>
      </c>
      <c r="B51" s="19"/>
      <c r="C51" s="19"/>
      <c r="D51" s="19"/>
      <c r="E51" s="19"/>
      <c r="F51" s="23"/>
    </row>
    <row r="52" spans="1:6" x14ac:dyDescent="0.2">
      <c r="A52" s="22" t="s">
        <v>79</v>
      </c>
      <c r="B52" s="24"/>
      <c r="C52" s="25"/>
      <c r="D52" s="25"/>
      <c r="E52" s="25"/>
      <c r="F52" s="26"/>
    </row>
    <row r="53" spans="1:6" x14ac:dyDescent="0.2">
      <c r="A53" s="30" t="s">
        <v>145</v>
      </c>
      <c r="B53" s="31"/>
      <c r="C53" s="26"/>
      <c r="D53" s="26"/>
      <c r="E53" s="26"/>
      <c r="F53" s="26"/>
    </row>
    <row r="54" spans="1:6" ht="12.75" customHeight="1" x14ac:dyDescent="0.2">
      <c r="A54" s="30" t="s">
        <v>146</v>
      </c>
      <c r="B54" s="38"/>
      <c r="C54" s="32"/>
      <c r="D54" s="32"/>
      <c r="E54" s="32"/>
      <c r="F54" s="32"/>
    </row>
    <row r="55" spans="1:6" x14ac:dyDescent="0.2">
      <c r="A55" s="37"/>
      <c r="B55" s="39"/>
      <c r="C55" s="19"/>
      <c r="D55" s="19"/>
      <c r="E55" s="19"/>
      <c r="F55" s="37"/>
    </row>
    <row r="56" spans="1:6" hidden="1" x14ac:dyDescent="0.2">
      <c r="A56" s="19"/>
      <c r="B56" s="19"/>
      <c r="C56" s="19"/>
      <c r="D56" s="19"/>
      <c r="E56" s="37"/>
    </row>
    <row r="57" spans="1:6" ht="12.75" hidden="1" customHeight="1" x14ac:dyDescent="0.2"/>
    <row r="58" spans="1:6" hidden="1" x14ac:dyDescent="0.2">
      <c r="A58" s="40"/>
      <c r="B58" s="40"/>
      <c r="C58" s="40"/>
      <c r="D58" s="40"/>
      <c r="E58" s="40"/>
      <c r="F58" s="23"/>
    </row>
    <row r="59" spans="1:6" hidden="1" x14ac:dyDescent="0.2">
      <c r="A59" s="40"/>
      <c r="B59" s="40"/>
      <c r="C59" s="40"/>
      <c r="D59" s="40"/>
      <c r="E59" s="40"/>
      <c r="F59" s="23"/>
    </row>
    <row r="60" spans="1:6" hidden="1" x14ac:dyDescent="0.2">
      <c r="A60" s="40"/>
      <c r="B60" s="40"/>
      <c r="C60" s="40"/>
      <c r="D60" s="40"/>
      <c r="E60" s="40"/>
      <c r="F60" s="23"/>
    </row>
    <row r="61" spans="1:6" hidden="1" x14ac:dyDescent="0.2">
      <c r="A61" s="40"/>
      <c r="B61" s="40"/>
      <c r="C61" s="40"/>
      <c r="D61" s="40"/>
      <c r="E61" s="40"/>
      <c r="F61" s="23"/>
    </row>
    <row r="62" spans="1:6" hidden="1" x14ac:dyDescent="0.2">
      <c r="A62" s="40"/>
      <c r="B62" s="40"/>
      <c r="C62" s="40"/>
      <c r="D62" s="40"/>
      <c r="E62" s="40"/>
      <c r="F62" s="23"/>
    </row>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sheetData>
  <sheetProtection sheet="1" formatCells="0" insertRows="0" deleteRows="0"/>
  <mergeCells count="10">
    <mergeCell ref="D48:E4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7">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6 A12:A4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B11:B44 B46:B47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opLeftCell="A10" zoomScaleNormal="100" workbookViewId="0">
      <selection activeCell="F13" sqref="F13"/>
    </sheetView>
  </sheetViews>
  <sheetFormatPr defaultColWidth="0" defaultRowHeight="12.75" zeroHeight="1" x14ac:dyDescent="0.2"/>
  <cols>
    <col min="1" max="1" width="35.7109375" style="15" customWidth="1"/>
    <col min="2" max="2" width="46.85546875" style="15" customWidth="1"/>
    <col min="3" max="3" width="22.140625" style="15" customWidth="1"/>
    <col min="4" max="4" width="25.42578125" style="15" customWidth="1"/>
    <col min="5" max="6" width="35.7109375" style="15" customWidth="1"/>
    <col min="7" max="7" width="38" style="15" customWidth="1"/>
    <col min="8" max="10" width="9.140625" style="15" hidden="1" customWidth="1"/>
    <col min="11" max="15" width="0" style="15" hidden="1" customWidth="1"/>
    <col min="16" max="16384" width="0" style="15" hidden="1"/>
  </cols>
  <sheetData>
    <row r="1" spans="1:6" ht="26.25" customHeight="1" x14ac:dyDescent="0.2">
      <c r="A1" s="174" t="s">
        <v>153</v>
      </c>
      <c r="B1" s="174"/>
      <c r="C1" s="174"/>
      <c r="D1" s="174"/>
      <c r="E1" s="174"/>
      <c r="F1" s="174"/>
    </row>
    <row r="2" spans="1:6" ht="21" customHeight="1" x14ac:dyDescent="0.2">
      <c r="A2" s="3" t="s">
        <v>52</v>
      </c>
      <c r="B2" s="177" t="str">
        <f>'Summary and sign-off'!B2:F2</f>
        <v>Broadcasting Standards Authority</v>
      </c>
      <c r="C2" s="177"/>
      <c r="D2" s="177"/>
      <c r="E2" s="177"/>
      <c r="F2" s="177"/>
    </row>
    <row r="3" spans="1:6" ht="21" customHeight="1" x14ac:dyDescent="0.2">
      <c r="A3" s="3" t="s">
        <v>110</v>
      </c>
      <c r="B3" s="177" t="str">
        <f>'Summary and sign-off'!B3:F3</f>
        <v>Belinda Moffat</v>
      </c>
      <c r="C3" s="177"/>
      <c r="D3" s="177"/>
      <c r="E3" s="177"/>
      <c r="F3" s="177"/>
    </row>
    <row r="4" spans="1:6" ht="21" customHeight="1" x14ac:dyDescent="0.2">
      <c r="A4" s="3" t="s">
        <v>111</v>
      </c>
      <c r="B4" s="177">
        <f>'Summary and sign-off'!B4:F4</f>
        <v>43647</v>
      </c>
      <c r="C4" s="177"/>
      <c r="D4" s="177"/>
      <c r="E4" s="177"/>
      <c r="F4" s="177"/>
    </row>
    <row r="5" spans="1:6" ht="21" customHeight="1" x14ac:dyDescent="0.2">
      <c r="A5" s="3" t="s">
        <v>112</v>
      </c>
      <c r="B5" s="177">
        <f>'Summary and sign-off'!B5:F5</f>
        <v>44012</v>
      </c>
      <c r="C5" s="177"/>
      <c r="D5" s="177"/>
      <c r="E5" s="177"/>
      <c r="F5" s="177"/>
    </row>
    <row r="6" spans="1:6" ht="21" customHeight="1" x14ac:dyDescent="0.2">
      <c r="A6" s="3" t="s">
        <v>154</v>
      </c>
      <c r="B6" s="172" t="s">
        <v>80</v>
      </c>
      <c r="C6" s="172"/>
      <c r="D6" s="172"/>
      <c r="E6" s="172"/>
      <c r="F6" s="172"/>
    </row>
    <row r="7" spans="1:6" ht="21" customHeight="1" x14ac:dyDescent="0.2">
      <c r="A7" s="3" t="s">
        <v>56</v>
      </c>
      <c r="B7" s="172" t="s">
        <v>83</v>
      </c>
      <c r="C7" s="172"/>
      <c r="D7" s="172"/>
      <c r="E7" s="172"/>
      <c r="F7" s="172"/>
    </row>
    <row r="8" spans="1:6" ht="36" customHeight="1" x14ac:dyDescent="0.2">
      <c r="A8" s="181" t="s">
        <v>155</v>
      </c>
      <c r="B8" s="181"/>
      <c r="C8" s="181"/>
      <c r="D8" s="181"/>
      <c r="E8" s="181"/>
      <c r="F8" s="181"/>
    </row>
    <row r="9" spans="1:6" ht="36" customHeight="1" x14ac:dyDescent="0.2">
      <c r="A9" s="189" t="s">
        <v>156</v>
      </c>
      <c r="B9" s="190"/>
      <c r="C9" s="190"/>
      <c r="D9" s="190"/>
      <c r="E9" s="190"/>
      <c r="F9" s="190"/>
    </row>
    <row r="10" spans="1:6" ht="39" customHeight="1" x14ac:dyDescent="0.2">
      <c r="A10" s="34" t="s">
        <v>117</v>
      </c>
      <c r="B10" s="148" t="s">
        <v>157</v>
      </c>
      <c r="C10" s="148" t="s">
        <v>158</v>
      </c>
      <c r="D10" s="148" t="s">
        <v>159</v>
      </c>
      <c r="E10" s="148" t="s">
        <v>160</v>
      </c>
      <c r="F10" s="148" t="s">
        <v>161</v>
      </c>
    </row>
    <row r="11" spans="1:6" s="84" customFormat="1" hidden="1" x14ac:dyDescent="0.2">
      <c r="A11" s="130"/>
      <c r="B11" s="135"/>
      <c r="C11" s="137"/>
      <c r="D11" s="135"/>
      <c r="E11" s="138"/>
      <c r="F11" s="136"/>
    </row>
    <row r="12" spans="1:6" s="84" customFormat="1" x14ac:dyDescent="0.2">
      <c r="A12" s="154">
        <v>43647</v>
      </c>
      <c r="B12" s="160" t="s">
        <v>245</v>
      </c>
      <c r="C12" s="161" t="s">
        <v>97</v>
      </c>
      <c r="D12" s="160" t="s">
        <v>261</v>
      </c>
      <c r="E12" s="162" t="s">
        <v>91</v>
      </c>
      <c r="F12" s="163"/>
    </row>
    <row r="13" spans="1:6" s="84" customFormat="1" ht="25.5" x14ac:dyDescent="0.2">
      <c r="A13" s="154">
        <v>43647</v>
      </c>
      <c r="B13" s="160" t="s">
        <v>246</v>
      </c>
      <c r="C13" s="161" t="s">
        <v>96</v>
      </c>
      <c r="D13" s="160" t="s">
        <v>247</v>
      </c>
      <c r="E13" s="162" t="s">
        <v>91</v>
      </c>
      <c r="F13" s="163" t="s">
        <v>262</v>
      </c>
    </row>
    <row r="14" spans="1:6" s="84" customFormat="1" ht="38.25" x14ac:dyDescent="0.2">
      <c r="A14" s="154">
        <v>43709</v>
      </c>
      <c r="B14" s="160" t="s">
        <v>248</v>
      </c>
      <c r="C14" s="161" t="s">
        <v>96</v>
      </c>
      <c r="D14" s="160" t="s">
        <v>249</v>
      </c>
      <c r="E14" s="162" t="s">
        <v>92</v>
      </c>
      <c r="F14" s="163" t="s">
        <v>251</v>
      </c>
    </row>
    <row r="15" spans="1:6" s="84" customFormat="1" ht="38.25" x14ac:dyDescent="0.2">
      <c r="A15" s="154">
        <v>43800</v>
      </c>
      <c r="B15" s="160" t="s">
        <v>250</v>
      </c>
      <c r="C15" s="161" t="s">
        <v>96</v>
      </c>
      <c r="D15" s="160" t="s">
        <v>249</v>
      </c>
      <c r="E15" s="162" t="s">
        <v>91</v>
      </c>
      <c r="F15" s="163" t="s">
        <v>252</v>
      </c>
    </row>
    <row r="16" spans="1:6" s="84" customFormat="1" x14ac:dyDescent="0.2">
      <c r="A16" s="154"/>
      <c r="B16" s="160"/>
      <c r="C16" s="161"/>
      <c r="D16" s="160"/>
      <c r="E16" s="162"/>
      <c r="F16" s="163"/>
    </row>
    <row r="17" spans="1:7" s="84" customFormat="1" hidden="1" x14ac:dyDescent="0.2">
      <c r="A17" s="130"/>
      <c r="B17" s="135"/>
      <c r="C17" s="137"/>
      <c r="D17" s="135"/>
      <c r="E17" s="138"/>
      <c r="F17" s="136"/>
    </row>
    <row r="18" spans="1:7" ht="34.5" customHeight="1" x14ac:dyDescent="0.2">
      <c r="A18" s="149" t="s">
        <v>162</v>
      </c>
      <c r="B18" s="150" t="s">
        <v>163</v>
      </c>
      <c r="C18" s="151">
        <f>C19+C20</f>
        <v>4</v>
      </c>
      <c r="D18" s="152" t="str">
        <f>IF(SUBTOTAL(3,C11:C17)=SUBTOTAL(103,C11:C17),'Summary and sign-off'!$A$48,'Summary and sign-off'!$A$49)</f>
        <v>Check - there are no hidden rows with data</v>
      </c>
      <c r="E18" s="178" t="str">
        <f>IF('Summary and sign-off'!F60='Summary and sign-off'!F54,'Summary and sign-off'!A52,'Summary and sign-off'!A50)</f>
        <v>Check - each entry provides sufficient information</v>
      </c>
      <c r="F18" s="178"/>
      <c r="G18" s="84"/>
    </row>
    <row r="19" spans="1:7" ht="25.5" customHeight="1" x14ac:dyDescent="0.25">
      <c r="A19" s="86"/>
      <c r="B19" s="87" t="s">
        <v>96</v>
      </c>
      <c r="C19" s="88">
        <f>COUNTIF(C11:C17,'Summary and sign-off'!A45)</f>
        <v>3</v>
      </c>
      <c r="D19" s="16"/>
      <c r="E19" s="17"/>
      <c r="F19" s="18"/>
    </row>
    <row r="20" spans="1:7" ht="25.5" customHeight="1" x14ac:dyDescent="0.25">
      <c r="A20" s="86"/>
      <c r="B20" s="87" t="s">
        <v>97</v>
      </c>
      <c r="C20" s="88">
        <f>COUNTIF(C11:C17,'Summary and sign-off'!A46)</f>
        <v>1</v>
      </c>
      <c r="D20" s="16"/>
      <c r="E20" s="17"/>
      <c r="F20" s="18"/>
    </row>
    <row r="21" spans="1:7" x14ac:dyDescent="0.2">
      <c r="A21" s="19"/>
      <c r="B21" s="20"/>
      <c r="C21" s="19"/>
      <c r="D21" s="21"/>
      <c r="E21" s="21"/>
      <c r="F21" s="19"/>
    </row>
    <row r="22" spans="1:7" x14ac:dyDescent="0.2">
      <c r="A22" s="20" t="s">
        <v>152</v>
      </c>
      <c r="B22" s="20"/>
      <c r="C22" s="20"/>
      <c r="D22" s="20"/>
      <c r="E22" s="20"/>
      <c r="F22" s="20"/>
    </row>
    <row r="23" spans="1:7" ht="12.6" customHeight="1" x14ac:dyDescent="0.2">
      <c r="A23" s="22" t="s">
        <v>131</v>
      </c>
      <c r="B23" s="19"/>
      <c r="C23" s="19"/>
      <c r="D23" s="19"/>
      <c r="E23" s="19"/>
      <c r="F23" s="23"/>
    </row>
    <row r="24" spans="1:7" x14ac:dyDescent="0.2">
      <c r="A24" s="22" t="s">
        <v>79</v>
      </c>
      <c r="B24" s="24"/>
      <c r="C24" s="25"/>
      <c r="D24" s="25"/>
      <c r="E24" s="25"/>
      <c r="F24" s="26"/>
    </row>
    <row r="25" spans="1:7" x14ac:dyDescent="0.2">
      <c r="A25" s="22" t="s">
        <v>164</v>
      </c>
      <c r="B25" s="27"/>
      <c r="C25" s="27"/>
      <c r="D25" s="27"/>
      <c r="E25" s="27"/>
      <c r="F25" s="27"/>
    </row>
    <row r="26" spans="1:7" ht="12.75" customHeight="1" x14ac:dyDescent="0.2">
      <c r="A26" s="22" t="s">
        <v>165</v>
      </c>
      <c r="B26" s="19"/>
      <c r="C26" s="19"/>
      <c r="D26" s="19"/>
      <c r="E26" s="19"/>
      <c r="F26" s="19"/>
    </row>
    <row r="27" spans="1:7" ht="12.95" customHeight="1" x14ac:dyDescent="0.2">
      <c r="A27" s="28" t="s">
        <v>166</v>
      </c>
      <c r="B27" s="29"/>
      <c r="C27" s="29"/>
      <c r="D27" s="29"/>
      <c r="E27" s="29"/>
      <c r="F27" s="29"/>
    </row>
    <row r="28" spans="1:7" x14ac:dyDescent="0.2">
      <c r="A28" s="30" t="s">
        <v>167</v>
      </c>
      <c r="B28" s="31"/>
      <c r="C28" s="26"/>
      <c r="D28" s="26"/>
      <c r="E28" s="26"/>
      <c r="F28" s="26"/>
    </row>
    <row r="29" spans="1:7" ht="12.75" customHeight="1" x14ac:dyDescent="0.2">
      <c r="A29" s="30" t="s">
        <v>146</v>
      </c>
      <c r="B29" s="22"/>
      <c r="C29" s="32"/>
      <c r="D29" s="32"/>
      <c r="E29" s="32"/>
      <c r="F29" s="32"/>
    </row>
    <row r="30" spans="1:7" ht="12.75" customHeight="1" x14ac:dyDescent="0.2">
      <c r="A30" s="22"/>
      <c r="B30" s="22"/>
      <c r="C30" s="32"/>
      <c r="D30" s="32"/>
      <c r="E30" s="32"/>
      <c r="F30" s="32"/>
    </row>
    <row r="31" spans="1:7" ht="12.75" hidden="1" customHeight="1" x14ac:dyDescent="0.2">
      <c r="A31" s="22"/>
      <c r="B31" s="22"/>
      <c r="C31" s="32"/>
      <c r="D31" s="32"/>
      <c r="E31" s="32"/>
      <c r="F31" s="32"/>
    </row>
    <row r="32" spans="1:7" hidden="1" x14ac:dyDescent="0.2"/>
    <row r="33" spans="1:6" hidden="1" x14ac:dyDescent="0.2"/>
    <row r="34" spans="1:6" hidden="1" x14ac:dyDescent="0.2">
      <c r="A34" s="20"/>
      <c r="B34" s="20"/>
      <c r="C34" s="20"/>
      <c r="D34" s="20"/>
      <c r="E34" s="20"/>
      <c r="F34" s="20"/>
    </row>
    <row r="35" spans="1:6" hidden="1" x14ac:dyDescent="0.2">
      <c r="A35" s="20"/>
      <c r="B35" s="20"/>
      <c r="C35" s="20"/>
      <c r="D35" s="20"/>
      <c r="E35" s="20"/>
      <c r="F35" s="20"/>
    </row>
    <row r="36" spans="1:6" hidden="1" x14ac:dyDescent="0.2">
      <c r="A36" s="20"/>
      <c r="B36" s="20"/>
      <c r="C36" s="20"/>
      <c r="D36" s="20"/>
      <c r="E36" s="20"/>
      <c r="F36" s="20"/>
    </row>
    <row r="37" spans="1:6" hidden="1" x14ac:dyDescent="0.2">
      <c r="A37" s="20"/>
      <c r="B37" s="20"/>
      <c r="C37" s="20"/>
      <c r="D37" s="20"/>
      <c r="E37" s="20"/>
      <c r="F37" s="20"/>
    </row>
    <row r="38" spans="1:6" hidden="1" x14ac:dyDescent="0.2">
      <c r="A38" s="20"/>
      <c r="B38" s="20"/>
      <c r="C38" s="20"/>
      <c r="D38" s="20"/>
      <c r="E38" s="20"/>
      <c r="F38" s="20"/>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8:F1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C11:C17</xm:sqref>
        </x14:dataValidation>
        <x14:dataValidation type="list" errorStyle="information" operator="greaterThan" allowBlank="1" showInputMessage="1" prompt="Provide specific $ value if possible">
          <x14:formula1>
            <xm:f>'Summary and sign-off'!$A$39:$A$44</xm:f>
          </x14:formula1>
          <xm:sqref>E11:E17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12165527-d881-4234-97f9-ee139a3f0c31"/>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Hayley Kinsey</cp:lastModifiedBy>
  <cp:revision/>
  <dcterms:created xsi:type="dcterms:W3CDTF">2010-10-17T20:59:02Z</dcterms:created>
  <dcterms:modified xsi:type="dcterms:W3CDTF">2020-07-28T04:01:53Z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